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титулка" sheetId="1" r:id="rId1"/>
    <sheet name="бюджет" sheetId="2" state="hidden" r:id="rId2"/>
    <sheet name="план 18_19" sheetId="3" r:id="rId3"/>
    <sheet name="план 18_19 (2)" sheetId="4" state="hidden" r:id="rId4"/>
    <sheet name="1" sheetId="5" state="hidden" r:id="rId5"/>
    <sheet name="2а" sheetId="6" state="hidden" r:id="rId6"/>
    <sheet name="2б" sheetId="7" state="hidden" r:id="rId7"/>
    <sheet name="3" sheetId="8" state="hidden" r:id="rId8"/>
    <sheet name="4а" sheetId="9" state="hidden" r:id="rId9"/>
    <sheet name="4б" sheetId="10" state="hidden" r:id="rId10"/>
    <sheet name="5" sheetId="11" state="hidden" r:id="rId11"/>
    <sheet name="6а" sheetId="12" state="hidden" r:id="rId12"/>
    <sheet name="6б" sheetId="13" state="hidden" r:id="rId13"/>
    <sheet name="7" sheetId="14" state="hidden" r:id="rId14"/>
    <sheet name="8а" sheetId="15" state="hidden" r:id="rId15"/>
    <sheet name="8б" sheetId="16" state="hidden" r:id="rId16"/>
    <sheet name="Лист1" sheetId="17" state="hidden" r:id="rId17"/>
  </sheets>
  <definedNames>
    <definedName name="_xlnm.Print_Titles" localSheetId="2">'план 18_19'!$8:$8</definedName>
    <definedName name="_xlnm.Print_Titles" localSheetId="3">'план 18_19 (2)'!$8:$8</definedName>
    <definedName name="_xlnm.Print_Area" localSheetId="4">'1'!$A$1:$AD$17</definedName>
    <definedName name="_xlnm.Print_Area" localSheetId="5">'2а'!$A$1:$AC$15</definedName>
    <definedName name="_xlnm.Print_Area" localSheetId="6">'2б'!$A$1:$AD$18</definedName>
    <definedName name="_xlnm.Print_Area" localSheetId="7">'3'!$A$1:$AD$18</definedName>
    <definedName name="_xlnm.Print_Area" localSheetId="8">'4а'!$A$1:$AD$18</definedName>
    <definedName name="_xlnm.Print_Area" localSheetId="9">'4б'!$A$1:$AD$20</definedName>
    <definedName name="_xlnm.Print_Area" localSheetId="10">'5'!$A$1:$AD$19</definedName>
    <definedName name="_xlnm.Print_Area" localSheetId="11">'6а'!$A$1:$Z$16</definedName>
    <definedName name="_xlnm.Print_Area" localSheetId="12">'6б'!$A$1:$AD$19</definedName>
    <definedName name="_xlnm.Print_Area" localSheetId="13">'7'!$A$1:$AD$17</definedName>
    <definedName name="_xlnm.Print_Area" localSheetId="14">'8а'!$A$1:$AD$16</definedName>
    <definedName name="_xlnm.Print_Area" localSheetId="15">'8б'!$A$1:$AD$13</definedName>
    <definedName name="_xlnm.Print_Area" localSheetId="1">'бюджет'!$A$1:$J$21</definedName>
    <definedName name="_xlnm.Print_Area" localSheetId="2">'план 18_19'!$A$1:$Y$368</definedName>
    <definedName name="_xlnm.Print_Area" localSheetId="3">'план 18_19 (2)'!$A$1:$Y$178</definedName>
    <definedName name="_xlnm.Print_Area" localSheetId="0">'титулка'!$A$1:$BB$42</definedName>
  </definedNames>
  <calcPr fullCalcOnLoad="1"/>
</workbook>
</file>

<file path=xl/sharedStrings.xml><?xml version="1.0" encoding="utf-8"?>
<sst xmlns="http://schemas.openxmlformats.org/spreadsheetml/2006/main" count="3774" uniqueCount="669">
  <si>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</si>
  <si>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</si>
  <si>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</si>
  <si>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</si>
  <si>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</si>
  <si>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</si>
  <si>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</si>
  <si>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</si>
  <si>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</si>
  <si>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</si>
  <si>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</si>
  <si>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</si>
  <si>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</si>
  <si>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</si>
  <si>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</si>
  <si>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</si>
  <si>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</si>
  <si>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</si>
  <si>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</si>
  <si>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</si>
  <si>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</si>
  <si>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</si>
  <si>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</si>
  <si>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</si>
  <si>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</si>
  <si>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</si>
  <si>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</si>
  <si>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</si>
  <si>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</si>
  <si>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</si>
  <si>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</si>
  <si>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</si>
  <si>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</si>
  <si>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</si>
  <si>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</si>
  <si>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</si>
  <si>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</si>
  <si>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</si>
  <si>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</si>
  <si>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</si>
  <si>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4</t>
  </si>
  <si>
    <t>Філософія</t>
  </si>
  <si>
    <t>Фізичне виховання</t>
  </si>
  <si>
    <t>с*</t>
  </si>
  <si>
    <t>Етика та естетика</t>
  </si>
  <si>
    <t>Правознавство</t>
  </si>
  <si>
    <t>Соціологія</t>
  </si>
  <si>
    <t>Взаємозамінність, стандартизація та технічні вимірювання</t>
  </si>
  <si>
    <t>Гідравліка, гідро- та пневмоприводи</t>
  </si>
  <si>
    <t>Деталі машин</t>
  </si>
  <si>
    <t>Деталі машин (курсовий проект)</t>
  </si>
  <si>
    <t>Електротехніка, електроніка та мікропроцесорна техніка</t>
  </si>
  <si>
    <t>Інформатика</t>
  </si>
  <si>
    <t>Матеріалознавство</t>
  </si>
  <si>
    <t>Нарисна геометрія, інженерна та комп'ютерна графіка</t>
  </si>
  <si>
    <t>Опір матеріалів</t>
  </si>
  <si>
    <t>Теоретична механіка</t>
  </si>
  <si>
    <t>Теорія механізмів та машин</t>
  </si>
  <si>
    <t>Теорія механізмів та машин (курсова робота)</t>
  </si>
  <si>
    <t xml:space="preserve">Теплофізичні процеси </t>
  </si>
  <si>
    <t>Технологічні основи машинобудування</t>
  </si>
  <si>
    <t>Фізика</t>
  </si>
  <si>
    <t>Хімія</t>
  </si>
  <si>
    <t>Механоскладальні дільниці та цехи у машинобудуванні</t>
  </si>
  <si>
    <t>Різальний інструмент</t>
  </si>
  <si>
    <t>Теоретичні основи технології виробництва деталей та складання машин</t>
  </si>
  <si>
    <t>Теорія різання</t>
  </si>
  <si>
    <t>Технологічна оснастка</t>
  </si>
  <si>
    <t>Технологічні методи виробництва заготовок деталей машин</t>
  </si>
  <si>
    <t>Технологія обробки типових деталей  та складання машин</t>
  </si>
  <si>
    <t>Розмірне моделювання і аналіз технологічних процесів</t>
  </si>
  <si>
    <t>Теорія автоматичного управління</t>
  </si>
  <si>
    <t>Основи САПР</t>
  </si>
  <si>
    <t xml:space="preserve"> </t>
  </si>
  <si>
    <t>Ознайомча практика</t>
  </si>
  <si>
    <t>Виробнича практика (технологічна)</t>
  </si>
  <si>
    <t xml:space="preserve">Виробнича практика (конструкторсько-технологічна)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</si>
  <si>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</si>
  <si>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</si>
  <si>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</si>
  <si>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</si>
  <si>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</si>
  <si>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</si>
  <si>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</si>
  <si>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</si>
  <si>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Експлуатація і обслуговування машин</t>
  </si>
  <si>
    <t>Історія науки і техніки</t>
  </si>
  <si>
    <t>Основи економічної теорії</t>
  </si>
  <si>
    <t>123+8 по 18 год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</si>
  <si>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</si>
  <si>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</si>
  <si>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Разом п.1.1:</t>
  </si>
  <si>
    <t>Разом :</t>
  </si>
  <si>
    <t>Разом п.1.2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</si>
  <si>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</si>
  <si>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</si>
  <si>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</si>
  <si>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</si>
  <si>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 xml:space="preserve"> Т</t>
  </si>
  <si>
    <t>І . ГРАФІК НАВЧАЛЬНОГО ПРОЦЕСУ</t>
  </si>
  <si>
    <t>Т/П/Д</t>
  </si>
  <si>
    <t>Т/П</t>
  </si>
  <si>
    <t>Т/Д</t>
  </si>
  <si>
    <t>ЗД</t>
  </si>
  <si>
    <t>47</t>
  </si>
  <si>
    <t>199</t>
  </si>
  <si>
    <t>Менеджмент та організація виробництва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</si>
  <si>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</si>
  <si>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Міністерство освіти і науки України</t>
  </si>
  <si>
    <t xml:space="preserve">Захист дипломного проекту </t>
  </si>
  <si>
    <t>на основі повної загальної середньої освіти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</si>
  <si>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</si>
  <si>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</si>
  <si>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</si>
  <si>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</si>
  <si>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</si>
  <si>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</si>
  <si>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</si>
  <si>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</si>
  <si>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</si>
  <si>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</si>
  <si>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</si>
  <si>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</si>
  <si>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</si>
  <si>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</si>
  <si>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</si>
  <si>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</si>
  <si>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</si>
  <si>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</si>
  <si>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</si>
  <si>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</si>
  <si>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</si>
  <si>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</si>
  <si>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</si>
  <si>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</si>
  <si>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</si>
  <si>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</si>
  <si>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</si>
  <si>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</si>
  <si>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</si>
  <si>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</si>
  <si>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</si>
  <si>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</si>
  <si>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</si>
  <si>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</si>
  <si>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</si>
  <si>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</si>
  <si>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</si>
  <si>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</si>
  <si>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</si>
  <si>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Захист дипломного проекту</t>
  </si>
  <si>
    <t xml:space="preserve">       II. ЗВЕДЕНІ ДАНІ ПРО БЮДЖЕТ ЧАСУ, тижні                                                                                   ІІІ. ПРАКТИКА                                                         IV. ДЕРЖАВНА АТЕСТАЦІЯ</t>
  </si>
  <si>
    <t>С.В. Ковалевський</t>
  </si>
  <si>
    <t>Декан факультету ФІТО</t>
  </si>
  <si>
    <t>О.Г. Гринь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</si>
  <si>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</si>
  <si>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</si>
  <si>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</si>
  <si>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</si>
  <si>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</si>
  <si>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</si>
  <si>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</si>
  <si>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</si>
  <si>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</si>
  <si>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</si>
  <si>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</si>
  <si>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</si>
  <si>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</si>
  <si>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</si>
  <si>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</si>
  <si>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</si>
  <si>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</si>
  <si>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</si>
  <si>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1.2.4</t>
  </si>
  <si>
    <t>1.2.6</t>
  </si>
  <si>
    <t>1.2.7</t>
  </si>
  <si>
    <t>1.2.8</t>
  </si>
  <si>
    <t>1.2.9</t>
  </si>
  <si>
    <t>2.1.1</t>
  </si>
  <si>
    <t>2.1.2</t>
  </si>
  <si>
    <t>2.1.3</t>
  </si>
  <si>
    <t>2.1.4</t>
  </si>
  <si>
    <t>2.1.5</t>
  </si>
  <si>
    <t xml:space="preserve">      </t>
  </si>
  <si>
    <t>3.1</t>
  </si>
  <si>
    <t>3.2</t>
  </si>
  <si>
    <t>3.3</t>
  </si>
  <si>
    <t>3.4</t>
  </si>
  <si>
    <t>4.1</t>
  </si>
  <si>
    <t>Разом 4:</t>
  </si>
  <si>
    <t>4. ДЕРЖАВНА АТЕСТАЦІЯ</t>
  </si>
  <si>
    <t>Основи охорони праці та безпека життєдіяльності</t>
  </si>
  <si>
    <t>1.2.2</t>
  </si>
  <si>
    <t>1.2.6.1</t>
  </si>
  <si>
    <t>1.2.6.2</t>
  </si>
  <si>
    <t>2  ДИСЦИПЛІНИ ВІЛЬНОГО ВИБОРУ</t>
  </si>
  <si>
    <t>2.1.6</t>
  </si>
  <si>
    <t>2.1.7</t>
  </si>
  <si>
    <t>2.1.8</t>
  </si>
  <si>
    <t>2.1.9</t>
  </si>
  <si>
    <t>2.1.10</t>
  </si>
  <si>
    <t xml:space="preserve">Ковальсько-штампувальне обладнання </t>
  </si>
  <si>
    <t>Конструювання та виготовлення штампів</t>
  </si>
  <si>
    <t xml:space="preserve">Кування та гаряче штампування </t>
  </si>
  <si>
    <t>Кування та гаряче штампування</t>
  </si>
  <si>
    <t>Кування та гаряче штампування  (курсова робота)</t>
  </si>
  <si>
    <t>Підйомно-транспортні машини</t>
  </si>
  <si>
    <t>Системи автоматизованого проектування технологічних процесів</t>
  </si>
  <si>
    <t>Теорія пластичної деформації</t>
  </si>
  <si>
    <t>Технологія і обладнання холодного об'ємного штампування</t>
  </si>
  <si>
    <t>Технологія нагріву та нагрівальне обладнання</t>
  </si>
  <si>
    <t xml:space="preserve">Технологія холодного штампування </t>
  </si>
  <si>
    <t>Технологія холодного штампування</t>
  </si>
  <si>
    <t>Технологія холодного штампування (курсовий проект)</t>
  </si>
  <si>
    <t/>
  </si>
  <si>
    <t>Імпульсні ковальсько-пресові процеси і машини</t>
  </si>
  <si>
    <t>Основи інформаційних технологій та пакети прикладних програм</t>
  </si>
  <si>
    <t>Разом 2.2.1</t>
  </si>
  <si>
    <t>2.2.2.1</t>
  </si>
  <si>
    <t>Разом 2.2.2</t>
  </si>
  <si>
    <t>1.2.2.1</t>
  </si>
  <si>
    <t>1.2.2.2</t>
  </si>
  <si>
    <t>1.2.4.1</t>
  </si>
  <si>
    <t>1.2.4.2</t>
  </si>
  <si>
    <t>2.1. Соціально - гуманітарні (факультативні ) дисципліни</t>
  </si>
  <si>
    <t xml:space="preserve">2.3 Дисципліни професійної підготовки </t>
  </si>
  <si>
    <t>2.3.1.1</t>
  </si>
  <si>
    <t>2.3.1.2</t>
  </si>
  <si>
    <t>2.3.1.3</t>
  </si>
  <si>
    <t>2.3.1.3.1</t>
  </si>
  <si>
    <t>2.3.1.4</t>
  </si>
  <si>
    <t>2.3.1.5</t>
  </si>
  <si>
    <t>2.3.1.6</t>
  </si>
  <si>
    <t>2.3.1.6.1</t>
  </si>
  <si>
    <t>2.3.1.6.2</t>
  </si>
  <si>
    <t>2.3.1.8</t>
  </si>
  <si>
    <t>2.3.2.1</t>
  </si>
  <si>
    <t>2.3.2.2</t>
  </si>
  <si>
    <t>2.3.2.2.1</t>
  </si>
  <si>
    <t>2.3.2.2.2</t>
  </si>
  <si>
    <t>2.3.2.3</t>
  </si>
  <si>
    <t>2.3.2.4</t>
  </si>
  <si>
    <t>2.3.2.3.2</t>
  </si>
  <si>
    <t>2.3.2.4.1</t>
  </si>
  <si>
    <t>2.3.2.4.2</t>
  </si>
  <si>
    <t>2.3.2.6</t>
  </si>
  <si>
    <t>2.3.2.7</t>
  </si>
  <si>
    <t>2.3.2.8</t>
  </si>
  <si>
    <t>2.3.2.10</t>
  </si>
  <si>
    <t>2.3.2.10.1</t>
  </si>
  <si>
    <t>2.3.2.10.2</t>
  </si>
  <si>
    <t>2.3.2.11</t>
  </si>
  <si>
    <t>2.3.2.11.1</t>
  </si>
  <si>
    <t>2.3.2.11.2</t>
  </si>
  <si>
    <t>1. ОБОВ'ЯЗКОВІ НАВЧАЛЬНІ  ДИСЦИПЛІНИ</t>
  </si>
  <si>
    <t>9(0)</t>
  </si>
  <si>
    <t>9(18)</t>
  </si>
  <si>
    <t>Основи теорії та якості технічних систем</t>
  </si>
  <si>
    <t>Виробнича практика</t>
  </si>
  <si>
    <t>3.2.1</t>
  </si>
  <si>
    <t>3.2.2</t>
  </si>
  <si>
    <t>3.2.3</t>
  </si>
  <si>
    <t>3.2.4</t>
  </si>
  <si>
    <t>Разом за п.3.2:</t>
  </si>
  <si>
    <t>3 отп</t>
  </si>
  <si>
    <t>Т</t>
  </si>
  <si>
    <t>3 тм</t>
  </si>
  <si>
    <t>Всього тм</t>
  </si>
  <si>
    <t>Виробнича (технологічна) ТМ</t>
  </si>
  <si>
    <t>Виробнича (конструкторсько-технологічна) ТМ</t>
  </si>
  <si>
    <t>Деталі машин і основи взаємозамінності</t>
  </si>
  <si>
    <t>Деталі машин і основи взаємозамінності (к.пр.)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</si>
  <si>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</si>
  <si>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</si>
  <si>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</si>
  <si>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</si>
  <si>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</si>
  <si>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</si>
  <si>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</si>
  <si>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</si>
  <si>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</si>
  <si>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</si>
  <si>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>Технологія металів і матеріалознавство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</si>
  <si>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</si>
  <si>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</si>
  <si>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Разом нормативна частина:</t>
  </si>
  <si>
    <t>Металознавство і термічна обробка зварних з'єднань</t>
  </si>
  <si>
    <t>Основи  наукових досліджень</t>
  </si>
  <si>
    <t>Основи  наукових досліджень (к.р.)</t>
  </si>
  <si>
    <t>Тріботехніка і основи надійності машин</t>
  </si>
  <si>
    <t>Разом:</t>
  </si>
  <si>
    <t>Разом 2.2.3:</t>
  </si>
  <si>
    <t>Проектування зварних конструкцій</t>
  </si>
  <si>
    <t>Технологічні процеси зварювального виробництва</t>
  </si>
  <si>
    <t>Показники якості зварних конструкцій</t>
  </si>
  <si>
    <t>САПР зварних конструкцій</t>
  </si>
  <si>
    <t>Стандартизація та якість продукції</t>
  </si>
  <si>
    <t xml:space="preserve">Контроль якості </t>
  </si>
  <si>
    <t>САПР технології зварювання</t>
  </si>
  <si>
    <t>Технологія зварювання спеціальних сталей і сплавів</t>
  </si>
  <si>
    <t>Зав.кафедри ОіТЗВ</t>
  </si>
  <si>
    <t>Н.О. Макаренко</t>
  </si>
  <si>
    <t>Безпека життєдіяльності</t>
  </si>
  <si>
    <t xml:space="preserve">Історія України </t>
  </si>
  <si>
    <t>Разом 2.2.4 :</t>
  </si>
  <si>
    <t>Разом п. 2.3.1</t>
  </si>
  <si>
    <t>Разом  п.2.3.2:</t>
  </si>
  <si>
    <t>Разом п. 2.3.3:</t>
  </si>
  <si>
    <t>3 зв</t>
  </si>
  <si>
    <t>3 отп,зв</t>
  </si>
  <si>
    <t>2+90 год*</t>
  </si>
  <si>
    <t>Всього отп, зв</t>
  </si>
  <si>
    <t>Виробнича (технологічна) ОТП, ЗВ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</si>
  <si>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</si>
  <si>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галузь знань: </t>
    </r>
    <r>
      <rPr>
        <b/>
        <sz val="18"/>
        <rFont val="Times New Roman"/>
        <family val="1"/>
      </rPr>
      <t>13 " Механічна інженерія"</t>
    </r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</si>
  <si>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</si>
  <si>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2</t>
  </si>
  <si>
    <t>2.2  Природничо-науковоі (фундаментальні)   дисципліни</t>
  </si>
  <si>
    <t>Вища математика</t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</si>
  <si>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 "</t>
    </r>
  </si>
  <si>
    <t>1.1.1.4</t>
  </si>
  <si>
    <t xml:space="preserve">Іноземна мова (за професійним спрямуванням) </t>
  </si>
  <si>
    <t>ф*</t>
  </si>
  <si>
    <r>
      <t>спеціалізація:</t>
    </r>
    <r>
      <rPr>
        <b/>
        <sz val="18"/>
        <rFont val="Times New Roman"/>
        <family val="1"/>
      </rPr>
      <t xml:space="preserve"> 1 Комп’ютерне моделювання і проектування процесів і машин         (МПФ)</t>
    </r>
  </si>
  <si>
    <t xml:space="preserve">                      2 Гідравлічні машини, гідроприводи та гідропневмоавтоматика      (МПФ)</t>
  </si>
  <si>
    <t xml:space="preserve">                      3 Роботомеханічні системи та комплекси                                            (МПФ)</t>
  </si>
  <si>
    <t xml:space="preserve">                      4 Технології машинобудування                                                            (ТМ)</t>
  </si>
  <si>
    <t xml:space="preserve">                      5 Інтегровані комп’ютеризовані технології машинобудування          (ТМ)</t>
  </si>
  <si>
    <t xml:space="preserve">                      6 Технології і устаткування зварювання                                           (ОТЗВ)</t>
  </si>
  <si>
    <t>3.3  ПРАКТИЧНА ПІДГОТОВКА спеціалізація кафедри ОТЗВ</t>
  </si>
  <si>
    <t xml:space="preserve"> Спеціалізація кафедри МПФ</t>
  </si>
  <si>
    <t>Спеціалізація  кафедри ОТЗВ</t>
  </si>
  <si>
    <t>О.Є. Марков</t>
  </si>
  <si>
    <t>Зав. кафедри ТМ</t>
  </si>
  <si>
    <t>Зав. кафедри МПФ</t>
  </si>
  <si>
    <t>2.2.2 Спеціалізації  кафедри ТМ</t>
  </si>
  <si>
    <t>2.3.1 Спеціалізації  кафедри ТМ</t>
  </si>
  <si>
    <t>Спеціалізації "Технології машинобудування", "Інтегровані комп'ютеризовані технології машинобудування"</t>
  </si>
  <si>
    <t>Наукові дослідження в технології машинобудування</t>
  </si>
  <si>
    <t>2.3.1.2.2</t>
  </si>
  <si>
    <t xml:space="preserve">2.3.1.2.3  </t>
  </si>
  <si>
    <t>Обладнання механоскладального виробництва</t>
  </si>
  <si>
    <t>2.3.1.3.2</t>
  </si>
  <si>
    <t>Спеціалізація "Технології машинобудування"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</si>
  <si>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</si>
  <si>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</si>
  <si>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Пакети прикладних програм</t>
  </si>
  <si>
    <t>2.3.1.4.2</t>
  </si>
  <si>
    <t>2.3.1.4.1</t>
  </si>
  <si>
    <t>2.3.1.4.1.1</t>
  </si>
  <si>
    <t>2.3.1.4.1.2</t>
  </si>
  <si>
    <t>Проектування технологічних процесів</t>
  </si>
  <si>
    <t>2.3.1.5.1</t>
  </si>
  <si>
    <t>2.3.1.5.2</t>
  </si>
  <si>
    <t>2.3.1.5.2.1</t>
  </si>
  <si>
    <t>2.3.1.5.2.2</t>
  </si>
  <si>
    <t>2.3.1.5.3</t>
  </si>
  <si>
    <t>Технології формоутворення деталей машин</t>
  </si>
  <si>
    <t>Технологічне оснащення механоскладального виробництва</t>
  </si>
  <si>
    <t>2.3.1.6.2.1</t>
  </si>
  <si>
    <t>2.3.1.6.2.2</t>
  </si>
  <si>
    <t>2.3.1.7</t>
  </si>
  <si>
    <t>2.3.1.7.1</t>
  </si>
  <si>
    <t>2.3.1.7.1.1</t>
  </si>
  <si>
    <t>2.3.1.7.1.2</t>
  </si>
  <si>
    <t>2.3.1.7.2</t>
  </si>
  <si>
    <t>2.3.1.7.2.1</t>
  </si>
  <si>
    <t>2.3.1.7.2.2</t>
  </si>
  <si>
    <t>2.3.1.8.1</t>
  </si>
  <si>
    <t>2.3.1.8.2</t>
  </si>
  <si>
    <t>2.2.3.1</t>
  </si>
  <si>
    <t>11.5</t>
  </si>
  <si>
    <t>345</t>
  </si>
  <si>
    <t>Разом 3.1 :</t>
  </si>
  <si>
    <t>3.1.1</t>
  </si>
  <si>
    <t>3.1.2</t>
  </si>
  <si>
    <t>3.1.3</t>
  </si>
  <si>
    <t>3.1.4</t>
  </si>
  <si>
    <t>3.1.5</t>
  </si>
  <si>
    <t>2.2.1.1</t>
  </si>
  <si>
    <t>2.2.1.2</t>
  </si>
  <si>
    <t>2.2.1.3</t>
  </si>
  <si>
    <t>2.2.1.3.1</t>
  </si>
  <si>
    <t>2.2.1.3.2</t>
  </si>
  <si>
    <t>2.2.1.3.2.1</t>
  </si>
  <si>
    <t>2.2.1.3.2.2</t>
  </si>
  <si>
    <t>2.2.1.4</t>
  </si>
  <si>
    <t>2.2.1.5</t>
  </si>
  <si>
    <t>2.2.1.6</t>
  </si>
  <si>
    <t>2.2.1.7</t>
  </si>
  <si>
    <t>2.2.1.8</t>
  </si>
  <si>
    <t>2.2.1.9</t>
  </si>
  <si>
    <t>2.2.1.10</t>
  </si>
  <si>
    <t>2.2.1.8.1</t>
  </si>
  <si>
    <t>2.2.1.8.2</t>
  </si>
  <si>
    <t>2.2.1.8.3</t>
  </si>
  <si>
    <t>2.2.1.4.2</t>
  </si>
  <si>
    <t>2.2.1.4.1</t>
  </si>
  <si>
    <t>1.2.2.3</t>
  </si>
  <si>
    <t>1.2.3</t>
  </si>
  <si>
    <t>1.2.3.1</t>
  </si>
  <si>
    <t>1.2.3.2</t>
  </si>
  <si>
    <t>1.2.3.3</t>
  </si>
  <si>
    <t>1.2.3.4</t>
  </si>
  <si>
    <t>1.2.4.3</t>
  </si>
  <si>
    <t>1.2.5</t>
  </si>
  <si>
    <t>1.2.5.1</t>
  </si>
  <si>
    <t>1.2.5.2</t>
  </si>
  <si>
    <t>1.2.5.3</t>
  </si>
  <si>
    <t>1.2.8.1</t>
  </si>
  <si>
    <t>1.2.8.2</t>
  </si>
  <si>
    <t>1.2.8.3</t>
  </si>
  <si>
    <t>Спеціалізація кафедри ТМ</t>
  </si>
  <si>
    <t>Обладнання автоматизованого виробництва (ТМ)</t>
  </si>
  <si>
    <t>Обладнання та транспорт механообробних цехів (КМСІТ)</t>
  </si>
  <si>
    <t>1.1.1.5</t>
  </si>
  <si>
    <t>2.2.1  Спеціалізації  кафедр ТМ та МПФ</t>
  </si>
  <si>
    <t>2.2.3  Спеціалізації кафедри МПФ</t>
  </si>
  <si>
    <t>2.2.4 Спеціалізації  кафедри ОТЗВ</t>
  </si>
  <si>
    <t>2.3.2 Спеціалізації кафедри МПФ</t>
  </si>
  <si>
    <t>2.3.3 Спеціалізації кафедри ОТЗВ</t>
  </si>
  <si>
    <t>2.2.4.1</t>
  </si>
  <si>
    <t>2.2.4.2</t>
  </si>
  <si>
    <t>2.2.4.2.1</t>
  </si>
  <si>
    <t>2.2.4.2.2</t>
  </si>
  <si>
    <t>2.2.4.2.3</t>
  </si>
  <si>
    <t>2.2.4.3</t>
  </si>
  <si>
    <t>2.2.4.4</t>
  </si>
  <si>
    <t>2.2.4.4.1</t>
  </si>
  <si>
    <t>2.2.4.4.2</t>
  </si>
  <si>
    <t>2.2.4.5</t>
  </si>
  <si>
    <t>2.3.3.1</t>
  </si>
  <si>
    <t>2.3.3.2</t>
  </si>
  <si>
    <t>2.3.3.3</t>
  </si>
  <si>
    <t>2.3.3.4</t>
  </si>
  <si>
    <t>2.3.3.5</t>
  </si>
  <si>
    <t>2.3.3.6</t>
  </si>
  <si>
    <t>2.3.3.7</t>
  </si>
  <si>
    <t>2.3.3.8</t>
  </si>
  <si>
    <t xml:space="preserve">Точність виготовлення зварних конструкцій </t>
  </si>
  <si>
    <t>2.3.3.9</t>
  </si>
  <si>
    <t>Спеціальні методи зварювання</t>
  </si>
  <si>
    <t xml:space="preserve">Автоматичне керування зварюванням </t>
  </si>
  <si>
    <t>Зварювальні джерела живлення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</si>
  <si>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</si>
  <si>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</si>
  <si>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</si>
  <si>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>2.3.2.3.3</t>
  </si>
  <si>
    <t>2.3.2.5</t>
  </si>
  <si>
    <t xml:space="preserve">Технологія кування та гаряче штампування </t>
  </si>
  <si>
    <t>2.3.2.9.1</t>
  </si>
  <si>
    <t>2.3.2.9.1.1</t>
  </si>
  <si>
    <t>2.3.2.9.1.2</t>
  </si>
  <si>
    <t>2.3.2.9.1.3</t>
  </si>
  <si>
    <t>2.3.2.9.2</t>
  </si>
  <si>
    <t>2.3.2.9.2.1</t>
  </si>
  <si>
    <t>2.3.2.9.2.2</t>
  </si>
  <si>
    <t>2.3.2.10.3.1</t>
  </si>
  <si>
    <t>2.3.2.10.3.2</t>
  </si>
  <si>
    <t>15(0)</t>
  </si>
  <si>
    <t>0(15)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</si>
  <si>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</si>
  <si>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</si>
  <si>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2.3.2.3.2.1</t>
  </si>
  <si>
    <t>2.3.2.3.2.2</t>
  </si>
  <si>
    <t>2.3.2.3.3.2</t>
  </si>
  <si>
    <t>Спеціальні види технологій і обладнання для обробки металів тиском</t>
  </si>
  <si>
    <t>Спеціалізація "Гідравлічні машини, гідроприводи та гідропневмоавтоматика"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</si>
  <si>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</si>
  <si>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</si>
  <si>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</si>
  <si>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</t>
  </si>
  <si>
    <t>2.3.2.12.1.1</t>
  </si>
  <si>
    <t>2.3.2.12.1.2</t>
  </si>
  <si>
    <t>2.3.2.12.2</t>
  </si>
  <si>
    <t>2.3.2.13</t>
  </si>
  <si>
    <t>Наукові дослідження в прикладной механіці</t>
  </si>
  <si>
    <t>2.3.2.13.1</t>
  </si>
  <si>
    <t>2.3.2.13.2</t>
  </si>
  <si>
    <t>Спеціалізація "Роботомеханічні системи та комплекси"</t>
  </si>
  <si>
    <t>Автоматизація та роботизація ковальсько-штампувального виробництва (ч.2)</t>
  </si>
  <si>
    <t>2.3.2.13.1.1</t>
  </si>
  <si>
    <t>2.3.2.13.1.2</t>
  </si>
  <si>
    <t>2.3.2.14</t>
  </si>
  <si>
    <t>Оцінка якості, експлуатація та обслуговування технічних систем і машин</t>
  </si>
  <si>
    <t>2.3.2.14.1</t>
  </si>
  <si>
    <t>2.3.2.14.2</t>
  </si>
  <si>
    <t>489(498)</t>
  </si>
  <si>
    <t>Спеціалізації: "Комп’ютерне моделювання і проектування процесів і машин",  "Гідравлічні машини, гідроприводи та гідропневмоавтоматика", "Роботомеханічні системи та комплекси"</t>
  </si>
  <si>
    <t>1439(1448)</t>
  </si>
  <si>
    <t>2.3.3.2.1</t>
  </si>
  <si>
    <t>2.3.3.2.2</t>
  </si>
  <si>
    <t>2.3.3.3.1</t>
  </si>
  <si>
    <t>2.3.3.3.2</t>
  </si>
  <si>
    <t>2.3.3.5.1</t>
  </si>
  <si>
    <t>2.3.3.5.2</t>
  </si>
  <si>
    <t>2.3.3.6.1</t>
  </si>
  <si>
    <t>2.3.3.6.2</t>
  </si>
  <si>
    <t>2.3.3.6.3</t>
  </si>
  <si>
    <t>2.3.3.7.1</t>
  </si>
  <si>
    <t>2.3.3.7.2</t>
  </si>
  <si>
    <t>2.3.3.7.3</t>
  </si>
  <si>
    <t>2.3.3.7.4</t>
  </si>
  <si>
    <t>2.3.3.8.1</t>
  </si>
  <si>
    <t>2.3.3.8.2</t>
  </si>
  <si>
    <t>2.3.3.8.3</t>
  </si>
  <si>
    <t>2.3.3.8.4</t>
  </si>
  <si>
    <t>2.3.3.9.1</t>
  </si>
  <si>
    <t>2.3.3.9.2</t>
  </si>
  <si>
    <t>2.3.3.10</t>
  </si>
  <si>
    <t>2.3.3.11</t>
  </si>
  <si>
    <t>2.3.3.12</t>
  </si>
  <si>
    <t>2.2.4.1.1</t>
  </si>
  <si>
    <t>2.2.4.1.2</t>
  </si>
  <si>
    <t>2.2.4.1.3</t>
  </si>
  <si>
    <t>2.2.4.1.4</t>
  </si>
  <si>
    <t>2.2.4.5.1</t>
  </si>
  <si>
    <t>2.2.4.5.2</t>
  </si>
  <si>
    <t>Вступ до навчального  процесу</t>
  </si>
  <si>
    <t>Примітка:    ф*, с* - факультатив (секційні заняття) ,                                 ** - щорічне оцінювання фізичної підготовки студентів</t>
  </si>
  <si>
    <t xml:space="preserve">Основи технічної творчості </t>
  </si>
  <si>
    <t>2.3.1.2.1.2</t>
  </si>
  <si>
    <t>Технологія конструкційних матеріалів</t>
  </si>
  <si>
    <t xml:space="preserve">Основи охорони праці </t>
  </si>
  <si>
    <t xml:space="preserve">Екологія </t>
  </si>
  <si>
    <t xml:space="preserve">Історія української культури </t>
  </si>
  <si>
    <t xml:space="preserve">Підприємницька діяльність та економіка підприємства </t>
  </si>
  <si>
    <t>Технологія та устаткування зварювання плавленням (к.р)</t>
  </si>
  <si>
    <t>Проектування зварювальних конструкцій (к.пр)</t>
  </si>
  <si>
    <t>Практикум зі зварювання</t>
  </si>
  <si>
    <t>Спеціалізація "Технології та обладнання зварювання"</t>
  </si>
  <si>
    <t>Теоретичні основи відновлення та зміцнення деталей</t>
  </si>
  <si>
    <t>Спеціалізація "Технології та інжинирінг в зварюванні та споріднених процесах"</t>
  </si>
  <si>
    <t>Разом п.2.1:</t>
  </si>
  <si>
    <t>Героїчні особистості в Україні</t>
  </si>
  <si>
    <t>Господарське та трудове право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</si>
  <si>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</si>
  <si>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</si>
  <si>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</si>
  <si>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</si>
  <si>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</si>
  <si>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</si>
  <si>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</si>
  <si>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</si>
  <si>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>Технології психічної саморегуляції та взаємодії</t>
  </si>
  <si>
    <t xml:space="preserve">Психологія </t>
  </si>
  <si>
    <t>2.1.11</t>
  </si>
  <si>
    <t>Релігієзнавство</t>
  </si>
  <si>
    <t>2.1.12</t>
  </si>
  <si>
    <t>Ділова риторика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</si>
  <si>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</si>
  <si>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</si>
  <si>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</si>
  <si>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</si>
  <si>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</si>
  <si>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</si>
  <si>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</si>
  <si>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если 3 кредита - не соблюдено соотношение</t>
  </si>
  <si>
    <t>Кваліфікація: бакалавр з прикладної механіки</t>
  </si>
  <si>
    <r>
      <t xml:space="preserve">3.2 ПРАКТИЧНА ПІДГОТОВКА </t>
    </r>
    <r>
      <rPr>
        <b/>
        <sz val="12"/>
        <rFont val="Times New Roman"/>
        <family val="1"/>
      </rPr>
      <t>спеціалізація кафедри МПФ</t>
    </r>
  </si>
  <si>
    <t xml:space="preserve">                      7  Технології і інжиніринг у зварюванні і споріднених процесах (ОТЗВ)</t>
  </si>
  <si>
    <t>Розподіл годин на тиждень за курсами і семестрами</t>
  </si>
  <si>
    <t>Розподіл за семестрами</t>
  </si>
  <si>
    <t>2б</t>
  </si>
  <si>
    <t>2а</t>
  </si>
  <si>
    <t>4а</t>
  </si>
  <si>
    <t>4б</t>
  </si>
  <si>
    <t>6а</t>
  </si>
  <si>
    <t>6б</t>
  </si>
  <si>
    <t>8а</t>
  </si>
  <si>
    <t>8б</t>
  </si>
  <si>
    <t>4б, 6б  дф*</t>
  </si>
  <si>
    <t>2бд 2б**</t>
  </si>
  <si>
    <t>4б д  4б**</t>
  </si>
  <si>
    <t>5ф*6б дф*6б9**8а дф* 8б**</t>
  </si>
  <si>
    <t>2б д</t>
  </si>
  <si>
    <t>5,5</t>
  </si>
  <si>
    <t xml:space="preserve"> 7   7  </t>
  </si>
  <si>
    <t>Дисципліни 1 (7 сем.)</t>
  </si>
  <si>
    <t>Дисципліни  2 ( 8а сем.)</t>
  </si>
  <si>
    <t>Дисципліни   6а семестр</t>
  </si>
  <si>
    <t>Дисципліни   6б семестр</t>
  </si>
  <si>
    <t>Дисципліни  8а семестр</t>
  </si>
  <si>
    <t>Дисципліна 1 ( 6а сем.)</t>
  </si>
  <si>
    <t>Дисципліна 2 ( 6б сем.)</t>
  </si>
  <si>
    <t>6б, 6б</t>
  </si>
  <si>
    <t>Дисципліна 3 ( 7 сем.)</t>
  </si>
  <si>
    <t>Дисципліна 4 ( 8б сем.)</t>
  </si>
  <si>
    <t>4б л</t>
  </si>
  <si>
    <t>6б л</t>
  </si>
  <si>
    <t>Семестр</t>
  </si>
  <si>
    <t>8а, 8б</t>
  </si>
  <si>
    <t>ПК</t>
  </si>
  <si>
    <t>C/K</t>
  </si>
  <si>
    <t>K</t>
  </si>
  <si>
    <t>3 семестр</t>
  </si>
  <si>
    <t>4а семестр</t>
  </si>
  <si>
    <t>4б семестр</t>
  </si>
  <si>
    <t>5 семестр</t>
  </si>
  <si>
    <t>6а семестр</t>
  </si>
  <si>
    <t>6б семестр</t>
  </si>
  <si>
    <t>мпф</t>
  </si>
  <si>
    <t>1 к</t>
  </si>
  <si>
    <t>2 к</t>
  </si>
  <si>
    <t>3 к</t>
  </si>
  <si>
    <t>4 к</t>
  </si>
  <si>
    <t>5</t>
  </si>
  <si>
    <t>6б д</t>
  </si>
  <si>
    <t>Українська мова (за професійним спрямуванням) (ТМ і ОТП)</t>
  </si>
  <si>
    <t>Українська мова (за професійним спрямуванням) (ЗВ)</t>
  </si>
  <si>
    <t>Дисципліни 7 семестр</t>
  </si>
  <si>
    <t>Дисципліни  8б семестр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</si>
  <si>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</si>
  <si>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r>
      <t xml:space="preserve">3. 1 ПРАКТИЧНА ПІДГОТОВКА </t>
    </r>
    <r>
      <rPr>
        <b/>
        <sz val="12"/>
        <rFont val="Times New Roman"/>
        <family val="1"/>
      </rPr>
      <t>спеціалізація кафедри ТМ</t>
    </r>
  </si>
  <si>
    <t xml:space="preserve">V. План навчального процесу на 2018/2019 навчальний рік      </t>
  </si>
  <si>
    <t>Дизайнерське кування</t>
  </si>
  <si>
    <t>Експлуатація і ремонт КШО</t>
  </si>
  <si>
    <t>Технологія нагріву та нагрівальне обладнання (курсова робота)</t>
  </si>
  <si>
    <t>2.2.2.2</t>
  </si>
  <si>
    <t>2.2.3.1.1</t>
  </si>
  <si>
    <t>2.2.3.2</t>
  </si>
  <si>
    <t>2.2.1.7.1</t>
  </si>
  <si>
    <t>2.2.1.7.2</t>
  </si>
  <si>
    <t>2.2.1.7.3</t>
  </si>
  <si>
    <t>420(405)</t>
  </si>
  <si>
    <t>1479(1485)</t>
  </si>
  <si>
    <t>2.3.3.8.5</t>
  </si>
  <si>
    <t>Технологія та устаткування зварювання плавленням (к.р) (тільки в 2018/19 н.р.)</t>
  </si>
  <si>
    <t>2.3.3.11.1</t>
  </si>
  <si>
    <t>2.3.3.11.2</t>
  </si>
  <si>
    <t>Технологічні процеси зварювального виробництва (к.р)</t>
  </si>
  <si>
    <t>почему было 30 часов?</t>
  </si>
  <si>
    <t xml:space="preserve">Основи САПР 
(тільки для гр. ОТП-16-1) </t>
  </si>
  <si>
    <t>2/</t>
  </si>
  <si>
    <t>" 29 "  березня          2018 р.</t>
  </si>
  <si>
    <t>168(153)</t>
  </si>
  <si>
    <t>266(272)</t>
  </si>
  <si>
    <t>єто повтор или попутана нумерация частей</t>
  </si>
  <si>
    <t>протокол № 8</t>
  </si>
  <si>
    <t>126+8 по 18 год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</si>
  <si>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</si>
  <si>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* 1 доба на тиждень навчального семестру</t>
  </si>
  <si>
    <t>викладач</t>
  </si>
  <si>
    <t>так</t>
  </si>
  <si>
    <t>Героїчні особистості в Україні (в.в.,вся група)</t>
  </si>
  <si>
    <t>Етика та естетика (в.в., вся група)</t>
  </si>
  <si>
    <t>Релігієзнавство (в.в., вся група)</t>
  </si>
  <si>
    <t>Іноземна мова (в.в.,вся група)</t>
  </si>
  <si>
    <t>Правознавство (в.в.,вся група)</t>
  </si>
  <si>
    <t>Іноземна мова (в.в., вся група)</t>
  </si>
  <si>
    <t>1 (ин.яз без зачета)</t>
  </si>
  <si>
    <t>практика</t>
  </si>
  <si>
    <t>Разом</t>
  </si>
  <si>
    <t xml:space="preserve">ПМ-18-1 (ТМ, ОТП), 1 семестр, 2018/2019 навчальний рік      </t>
  </si>
  <si>
    <t xml:space="preserve">ПМ-18-1 (ТМ, ОТП), 2а семестр, 2018/2019 навчальний рік      </t>
  </si>
  <si>
    <t xml:space="preserve">ПМ-18-1 (ТМ, ОТП), 2б семестр, 2018/2019 навчальний рік      </t>
  </si>
  <si>
    <t xml:space="preserve">ТМ-17-1, ОТП-17-1, 3 семестр, 2018/2019 навчальний рік      </t>
  </si>
  <si>
    <t xml:space="preserve">ТМ-17-1, ОТП-17-1, 4а семестр, 2018/2019 навчальний рік      </t>
  </si>
  <si>
    <t xml:space="preserve">ТМ-17-1, 4б семестр, 2018/2019 навчальний рік      </t>
  </si>
  <si>
    <t xml:space="preserve">ТМ-16-1, 5 семестр, 2018/2019 навчальний рік     </t>
  </si>
  <si>
    <t xml:space="preserve">ТМ-16-1, 6а семестр, 2018/2019 навчальний рік     </t>
  </si>
  <si>
    <t xml:space="preserve">ТМ-16-1, 6б семестр, 2018/2019 навчальний рік     </t>
  </si>
  <si>
    <t xml:space="preserve">ТМ-15-1, 7 семестр,  2018/2019 навчальний рік      </t>
  </si>
  <si>
    <t xml:space="preserve">ТМ-15-1, 8а семестр,  2018/2019 навчальний рік     </t>
  </si>
  <si>
    <t xml:space="preserve">ТМ-15-1, 8б семестр,  2018/2019 навчальний рік     </t>
  </si>
  <si>
    <t>2+102год*</t>
  </si>
  <si>
    <t>2+102 год*</t>
  </si>
  <si>
    <t>6+192 год*</t>
  </si>
  <si>
    <t>7+102год*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</si>
</sst>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[$-FC19]d\ mmmm\ yyyy\ &quot;г.&quot;"/>
    <numFmt numFmtId="185" formatCode="#,##0_ ;\-#,##0\ "/>
    <numFmt numFmtId="186" formatCode="#,##0_-;\-* #,##0_-;\ &quot;&quot;_-;_-@_-"/>
    <numFmt numFmtId="187" formatCode="#,##0.0;\-* #,##0.0_-;\ &quot;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7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sz val="11"/>
      <name val="Times New Roman"/>
      <family val="1"/>
    </font>
    <font>
      <i/>
      <sz val="14"/>
      <name val="Arial Cyr"/>
      <family val="2"/>
    </font>
    <font>
      <u val="single"/>
      <sz val="16"/>
      <name val="Times New Roman"/>
      <family val="1"/>
    </font>
    <font>
      <sz val="12"/>
      <name val="Times New Roman Cyr"/>
      <family val="1"/>
    </font>
    <font>
      <sz val="14"/>
      <name val="Arial"/>
      <family val="2"/>
    </font>
    <font>
      <i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22" fillId="3" borderId="0" applyNumberFormat="0" applyBorder="0" applyAlignment="0" applyProtection="0"/>
    <xf numFmtId="0" fontId="55" fillId="4" borderId="0" applyNumberFormat="0" applyBorder="0" applyAlignment="0" applyProtection="0"/>
    <xf numFmtId="0" fontId="22" fillId="5" borderId="0" applyNumberFormat="0" applyBorder="0" applyAlignment="0" applyProtection="0"/>
    <xf numFmtId="0" fontId="55" fillId="6" borderId="0" applyNumberFormat="0" applyBorder="0" applyAlignment="0" applyProtection="0"/>
    <xf numFmtId="0" fontId="22" fillId="7" borderId="0" applyNumberFormat="0" applyBorder="0" applyAlignment="0" applyProtection="0"/>
    <xf numFmtId="0" fontId="55" fillId="8" borderId="0" applyNumberFormat="0" applyBorder="0" applyAlignment="0" applyProtection="0"/>
    <xf numFmtId="0" fontId="22" fillId="9" borderId="0" applyNumberFormat="0" applyBorder="0" applyAlignment="0" applyProtection="0"/>
    <xf numFmtId="0" fontId="55" fillId="10" borderId="0" applyNumberFormat="0" applyBorder="0" applyAlignment="0" applyProtection="0"/>
    <xf numFmtId="0" fontId="22" fillId="11" borderId="0" applyNumberFormat="0" applyBorder="0" applyAlignment="0" applyProtection="0"/>
    <xf numFmtId="0" fontId="55" fillId="12" borderId="0" applyNumberFormat="0" applyBorder="0" applyAlignment="0" applyProtection="0"/>
    <xf numFmtId="0" fontId="22" fillId="13" borderId="0" applyNumberFormat="0" applyBorder="0" applyAlignment="0" applyProtection="0"/>
    <xf numFmtId="0" fontId="55" fillId="14" borderId="0" applyNumberFormat="0" applyBorder="0" applyAlignment="0" applyProtection="0"/>
    <xf numFmtId="0" fontId="22" fillId="15" borderId="0" applyNumberFormat="0" applyBorder="0" applyAlignment="0" applyProtection="0"/>
    <xf numFmtId="0" fontId="55" fillId="16" borderId="0" applyNumberFormat="0" applyBorder="0" applyAlignment="0" applyProtection="0"/>
    <xf numFmtId="0" fontId="22" fillId="17" borderId="0" applyNumberFormat="0" applyBorder="0" applyAlignment="0" applyProtection="0"/>
    <xf numFmtId="0" fontId="55" fillId="18" borderId="0" applyNumberFormat="0" applyBorder="0" applyAlignment="0" applyProtection="0"/>
    <xf numFmtId="0" fontId="22" fillId="19" borderId="0" applyNumberFormat="0" applyBorder="0" applyAlignment="0" applyProtection="0"/>
    <xf numFmtId="0" fontId="55" fillId="20" borderId="0" applyNumberFormat="0" applyBorder="0" applyAlignment="0" applyProtection="0"/>
    <xf numFmtId="0" fontId="22" fillId="9" borderId="0" applyNumberFormat="0" applyBorder="0" applyAlignment="0" applyProtection="0"/>
    <xf numFmtId="0" fontId="55" fillId="21" borderId="0" applyNumberFormat="0" applyBorder="0" applyAlignment="0" applyProtection="0"/>
    <xf numFmtId="0" fontId="22" fillId="15" borderId="0" applyNumberFormat="0" applyBorder="0" applyAlignment="0" applyProtection="0"/>
    <xf numFmtId="0" fontId="55" fillId="22" borderId="0" applyNumberFormat="0" applyBorder="0" applyAlignment="0" applyProtection="0"/>
    <xf numFmtId="0" fontId="22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25" borderId="0" applyNumberFormat="0" applyBorder="0" applyAlignment="0" applyProtection="0"/>
    <xf numFmtId="0" fontId="56" fillId="26" borderId="0" applyNumberFormat="0" applyBorder="0" applyAlignment="0" applyProtection="0"/>
    <xf numFmtId="0" fontId="23" fillId="17" borderId="0" applyNumberFormat="0" applyBorder="0" applyAlignment="0" applyProtection="0"/>
    <xf numFmtId="0" fontId="56" fillId="27" borderId="0" applyNumberFormat="0" applyBorder="0" applyAlignment="0" applyProtection="0"/>
    <xf numFmtId="0" fontId="23" fillId="19" borderId="0" applyNumberFormat="0" applyBorder="0" applyAlignment="0" applyProtection="0"/>
    <xf numFmtId="0" fontId="56" fillId="28" borderId="0" applyNumberFormat="0" applyBorder="0" applyAlignment="0" applyProtection="0"/>
    <xf numFmtId="0" fontId="23" fillId="29" borderId="0" applyNumberFormat="0" applyBorder="0" applyAlignment="0" applyProtection="0"/>
    <xf numFmtId="0" fontId="56" fillId="30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23" fillId="33" borderId="0" applyNumberFormat="0" applyBorder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37" borderId="0" applyNumberFormat="0" applyBorder="0" applyAlignment="0" applyProtection="0"/>
    <xf numFmtId="0" fontId="56" fillId="38" borderId="0" applyNumberFormat="0" applyBorder="0" applyAlignment="0" applyProtection="0"/>
    <xf numFmtId="0" fontId="23" fillId="39" borderId="0" applyNumberFormat="0" applyBorder="0" applyAlignment="0" applyProtection="0"/>
    <xf numFmtId="0" fontId="56" fillId="40" borderId="0" applyNumberFormat="0" applyBorder="0" applyAlignment="0" applyProtection="0"/>
    <xf numFmtId="0" fontId="23" fillId="29" borderId="0" applyNumberFormat="0" applyBorder="0" applyAlignment="0" applyProtection="0"/>
    <xf numFmtId="0" fontId="56" fillId="41" borderId="0" applyNumberFormat="0" applyBorder="0" applyAlignment="0" applyProtection="0"/>
    <xf numFmtId="0" fontId="23" fillId="31" borderId="0" applyNumberFormat="0" applyBorder="0" applyAlignment="0" applyProtection="0"/>
    <xf numFmtId="0" fontId="56" fillId="42" borderId="0" applyNumberFormat="0" applyBorder="0" applyAlignment="0" applyProtection="0"/>
    <xf numFmtId="0" fontId="23" fillId="43" borderId="0" applyNumberFormat="0" applyBorder="0" applyAlignment="0" applyProtection="0"/>
    <xf numFmtId="0" fontId="57" fillId="44" borderId="1" applyNumberFormat="0" applyAlignment="0" applyProtection="0"/>
    <xf numFmtId="0" fontId="24" fillId="13" borderId="2" applyNumberFormat="0" applyAlignment="0" applyProtection="0"/>
    <xf numFmtId="0" fontId="58" fillId="45" borderId="3" applyNumberFormat="0" applyAlignment="0" applyProtection="0"/>
    <xf numFmtId="0" fontId="25" fillId="46" borderId="4" applyNumberFormat="0" applyAlignment="0" applyProtection="0"/>
    <xf numFmtId="0" fontId="59" fillId="45" borderId="1" applyNumberFormat="0" applyAlignment="0" applyProtection="0"/>
    <xf numFmtId="0" fontId="26" fillId="46" borderId="2" applyNumberFormat="0" applyAlignment="0" applyProtection="0"/>
    <xf numFmtId="0" fontId="6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5" applyNumberFormat="0" applyFill="0" applyAlignment="0" applyProtection="0"/>
    <xf numFmtId="0" fontId="27" fillId="0" borderId="6" applyNumberFormat="0" applyFill="0" applyAlignment="0" applyProtection="0"/>
    <xf numFmtId="0" fontId="62" fillId="0" borderId="7" applyNumberFormat="0" applyFill="0" applyAlignment="0" applyProtection="0"/>
    <xf numFmtId="0" fontId="28" fillId="0" borderId="8" applyNumberFormat="0" applyFill="0" applyAlignment="0" applyProtection="0"/>
    <xf numFmtId="0" fontId="63" fillId="0" borderId="9" applyNumberFormat="0" applyFill="0" applyAlignment="0" applyProtection="0"/>
    <xf numFmtId="0" fontId="29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30" fillId="0" borderId="12" applyNumberFormat="0" applyFill="0" applyAlignment="0" applyProtection="0"/>
    <xf numFmtId="0" fontId="65" fillId="47" borderId="13" applyNumberFormat="0" applyAlignment="0" applyProtection="0"/>
    <xf numFmtId="0" fontId="31" fillId="48" borderId="14" applyNumberFormat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34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71" fillId="0" borderId="17" applyNumberFormat="0" applyFill="0" applyAlignment="0" applyProtection="0"/>
    <xf numFmtId="0" fontId="36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54" borderId="0" applyNumberFormat="0" applyBorder="0" applyAlignment="0" applyProtection="0"/>
    <xf numFmtId="0" fontId="38" fillId="7" borderId="0" applyNumberFormat="0" applyBorder="0" applyAlignment="0" applyProtection="0"/>
  </cellStyleXfs>
  <cellXfs count="28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1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>
      <alignment vertical="center" wrapText="1"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180" fontId="2" fillId="0" borderId="25" xfId="0" applyNumberFormat="1" applyFont="1" applyFill="1" applyBorder="1" applyAlignment="1" applyProtection="1">
      <alignment vertical="center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180" fontId="2" fillId="0" borderId="24" xfId="0" applyNumberFormat="1" applyFont="1" applyFill="1" applyBorder="1" applyAlignment="1" applyProtection="1">
      <alignment vertical="center"/>
      <protection/>
    </xf>
    <xf numFmtId="180" fontId="2" fillId="0" borderId="32" xfId="0" applyNumberFormat="1" applyFont="1" applyFill="1" applyBorder="1" applyAlignment="1" applyProtection="1">
      <alignment vertical="center"/>
      <protection/>
    </xf>
    <xf numFmtId="182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80" fontId="6" fillId="0" borderId="34" xfId="0" applyNumberFormat="1" applyFont="1" applyFill="1" applyBorder="1" applyAlignment="1" applyProtection="1">
      <alignment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0" fontId="2" fillId="0" borderId="23" xfId="0" applyNumberFormat="1" applyFont="1" applyFill="1" applyBorder="1" applyAlignment="1" applyProtection="1">
      <alignment vertical="center"/>
      <protection/>
    </xf>
    <xf numFmtId="0" fontId="6" fillId="0" borderId="35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6" fillId="0" borderId="0" xfId="88" applyFont="1">
      <alignment/>
      <protection/>
    </xf>
    <xf numFmtId="0" fontId="11" fillId="0" borderId="0" xfId="88" applyFont="1">
      <alignment/>
      <protection/>
    </xf>
    <xf numFmtId="0" fontId="20" fillId="0" borderId="0" xfId="88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6" fillId="0" borderId="41" xfId="0" applyNumberFormat="1" applyFont="1" applyFill="1" applyBorder="1" applyAlignment="1" applyProtection="1">
      <alignment horizontal="center" vertical="center"/>
      <protection/>
    </xf>
    <xf numFmtId="182" fontId="2" fillId="0" borderId="41" xfId="0" applyNumberFormat="1" applyFont="1" applyFill="1" applyBorder="1" applyAlignment="1" applyProtection="1">
      <alignment horizontal="center" vertical="center"/>
      <protection/>
    </xf>
    <xf numFmtId="182" fontId="8" fillId="0" borderId="33" xfId="0" applyNumberFormat="1" applyFont="1" applyFill="1" applyBorder="1" applyAlignment="1" applyProtection="1">
      <alignment horizontal="center" vertical="center"/>
      <protection/>
    </xf>
    <xf numFmtId="182" fontId="6" fillId="0" borderId="33" xfId="0" applyNumberFormat="1" applyFont="1" applyFill="1" applyBorder="1" applyAlignment="1" applyProtection="1">
      <alignment horizontal="center" vertical="center"/>
      <protection/>
    </xf>
    <xf numFmtId="182" fontId="2" fillId="0" borderId="42" xfId="0" applyNumberFormat="1" applyFont="1" applyFill="1" applyBorder="1" applyAlignment="1" applyProtection="1">
      <alignment horizontal="center" vertical="center"/>
      <protection/>
    </xf>
    <xf numFmtId="182" fontId="2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2" fillId="0" borderId="43" xfId="0" applyNumberFormat="1" applyFont="1" applyFill="1" applyBorder="1" applyAlignment="1" applyProtection="1">
      <alignment horizontal="left" vertical="center"/>
      <protection/>
    </xf>
    <xf numFmtId="180" fontId="6" fillId="0" borderId="43" xfId="0" applyNumberFormat="1" applyFont="1" applyFill="1" applyBorder="1" applyAlignment="1" applyProtection="1">
      <alignment vertical="center"/>
      <protection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180" fontId="2" fillId="0" borderId="43" xfId="0" applyNumberFormat="1" applyFont="1" applyFill="1" applyBorder="1" applyAlignment="1" applyProtection="1">
      <alignment vertical="center"/>
      <protection/>
    </xf>
    <xf numFmtId="182" fontId="2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vertical="center"/>
      <protection/>
    </xf>
    <xf numFmtId="182" fontId="6" fillId="0" borderId="43" xfId="0" applyNumberFormat="1" applyFont="1" applyFill="1" applyBorder="1" applyAlignment="1" applyProtection="1">
      <alignment vertical="center"/>
      <protection/>
    </xf>
    <xf numFmtId="1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 wrapText="1"/>
    </xf>
    <xf numFmtId="182" fontId="2" fillId="0" borderId="3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2" fontId="2" fillId="0" borderId="35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80" fontId="2" fillId="0" borderId="43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82" fontId="2" fillId="0" borderId="2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180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82" fontId="6" fillId="0" borderId="42" xfId="0" applyNumberFormat="1" applyFont="1" applyFill="1" applyBorder="1" applyAlignment="1" applyProtection="1">
      <alignment horizontal="center" vertical="center"/>
      <protection/>
    </xf>
    <xf numFmtId="182" fontId="6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180" fontId="2" fillId="0" borderId="5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vertical="center" wrapText="1"/>
    </xf>
    <xf numFmtId="49" fontId="2" fillId="0" borderId="66" xfId="0" applyNumberFormat="1" applyFont="1" applyFill="1" applyBorder="1" applyAlignment="1">
      <alignment vertical="center" wrapText="1"/>
    </xf>
    <xf numFmtId="49" fontId="2" fillId="0" borderId="66" xfId="0" applyNumberFormat="1" applyFont="1" applyFill="1" applyBorder="1" applyAlignment="1">
      <alignment horizontal="left" vertical="center" wrapText="1"/>
    </xf>
    <xf numFmtId="0" fontId="2" fillId="0" borderId="67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182" fontId="2" fillId="0" borderId="66" xfId="0" applyNumberFormat="1" applyFont="1" applyFill="1" applyBorder="1" applyAlignment="1" applyProtection="1">
      <alignment horizontal="center" vertical="center"/>
      <protection/>
    </xf>
    <xf numFmtId="1" fontId="2" fillId="0" borderId="67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182" fontId="2" fillId="0" borderId="67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0" fontId="2" fillId="0" borderId="76" xfId="0" applyNumberFormat="1" applyFont="1" applyFill="1" applyBorder="1" applyAlignment="1" applyProtection="1">
      <alignment horizontal="center" vertical="center"/>
      <protection/>
    </xf>
    <xf numFmtId="180" fontId="2" fillId="0" borderId="77" xfId="0" applyNumberFormat="1" applyFont="1" applyFill="1" applyBorder="1" applyAlignment="1" applyProtection="1">
      <alignment horizontal="center" vertical="center"/>
      <protection/>
    </xf>
    <xf numFmtId="180" fontId="2" fillId="0" borderId="78" xfId="0" applyNumberFormat="1" applyFont="1" applyFill="1" applyBorder="1" applyAlignment="1" applyProtection="1">
      <alignment horizontal="center" vertical="center"/>
      <protection/>
    </xf>
    <xf numFmtId="180" fontId="2" fillId="0" borderId="79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horizontal="center" vertical="center"/>
      <protection/>
    </xf>
    <xf numFmtId="181" fontId="2" fillId="0" borderId="82" xfId="0" applyNumberFormat="1" applyFont="1" applyFill="1" applyBorder="1" applyAlignment="1" applyProtection="1">
      <alignment horizontal="center" vertical="center"/>
      <protection/>
    </xf>
    <xf numFmtId="181" fontId="2" fillId="0" borderId="83" xfId="0" applyNumberFormat="1" applyFont="1" applyFill="1" applyBorder="1" applyAlignment="1" applyProtection="1">
      <alignment horizontal="center" vertical="center"/>
      <protection/>
    </xf>
    <xf numFmtId="181" fontId="2" fillId="0" borderId="84" xfId="0" applyNumberFormat="1" applyFont="1" applyFill="1" applyBorder="1" applyAlignment="1" applyProtection="1">
      <alignment horizontal="center" vertical="center"/>
      <protection/>
    </xf>
    <xf numFmtId="180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center" vertical="center" wrapText="1"/>
    </xf>
    <xf numFmtId="180" fontId="2" fillId="0" borderId="52" xfId="0" applyNumberFormat="1" applyFont="1" applyFill="1" applyBorder="1" applyAlignment="1" applyProtection="1">
      <alignment horizontal="center" vertical="center" wrapText="1"/>
      <protection/>
    </xf>
    <xf numFmtId="181" fontId="6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181" fontId="2" fillId="0" borderId="72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 applyProtection="1">
      <alignment horizontal="left" vertical="center"/>
      <protection/>
    </xf>
    <xf numFmtId="49" fontId="2" fillId="0" borderId="88" xfId="0" applyNumberFormat="1" applyFont="1" applyFill="1" applyBorder="1" applyAlignment="1" applyProtection="1">
      <alignment horizontal="left" vertical="center"/>
      <protection/>
    </xf>
    <xf numFmtId="49" fontId="2" fillId="0" borderId="65" xfId="0" applyNumberFormat="1" applyFont="1" applyFill="1" applyBorder="1" applyAlignment="1">
      <alignment horizontal="left" vertical="center" wrapText="1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52" xfId="0" applyNumberFormat="1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80" fontId="6" fillId="0" borderId="89" xfId="0" applyNumberFormat="1" applyFont="1" applyFill="1" applyBorder="1" applyAlignment="1">
      <alignment horizontal="center" vertical="center" wrapText="1"/>
    </xf>
    <xf numFmtId="182" fontId="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4" xfId="0" applyNumberFormat="1" applyFont="1" applyFill="1" applyBorder="1" applyAlignment="1" applyProtection="1">
      <alignment horizontal="center" vertical="center"/>
      <protection/>
    </xf>
    <xf numFmtId="180" fontId="6" fillId="0" borderId="9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180" fontId="2" fillId="0" borderId="91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180" fontId="6" fillId="0" borderId="47" xfId="0" applyNumberFormat="1" applyFont="1" applyFill="1" applyBorder="1" applyAlignment="1">
      <alignment horizontal="center" vertical="center" wrapText="1"/>
    </xf>
    <xf numFmtId="182" fontId="6" fillId="0" borderId="66" xfId="0" applyNumberFormat="1" applyFont="1" applyFill="1" applyBorder="1" applyAlignment="1" applyProtection="1">
      <alignment horizontal="center" vertical="center"/>
      <protection/>
    </xf>
    <xf numFmtId="1" fontId="6" fillId="0" borderId="9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 applyProtection="1">
      <alignment horizontal="center" vertical="center"/>
      <protection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182" fontId="6" fillId="0" borderId="95" xfId="0" applyNumberFormat="1" applyFont="1" applyFill="1" applyBorder="1" applyAlignment="1" applyProtection="1">
      <alignment horizontal="center" vertical="center"/>
      <protection/>
    </xf>
    <xf numFmtId="182" fontId="6" fillId="0" borderId="96" xfId="0" applyNumberFormat="1" applyFont="1" applyFill="1" applyBorder="1" applyAlignment="1" applyProtection="1">
      <alignment horizontal="center" vertical="center"/>
      <protection/>
    </xf>
    <xf numFmtId="1" fontId="6" fillId="0" borderId="95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 applyProtection="1">
      <alignment horizontal="center" vertical="center"/>
      <protection/>
    </xf>
    <xf numFmtId="180" fontId="11" fillId="0" borderId="0" xfId="93" applyNumberFormat="1" applyFont="1" applyFill="1" applyBorder="1" applyAlignment="1" applyProtection="1">
      <alignment horizontal="center" vertical="center"/>
      <protection hidden="1"/>
    </xf>
    <xf numFmtId="0" fontId="6" fillId="0" borderId="93" xfId="0" applyFont="1" applyFill="1" applyBorder="1" applyAlignment="1">
      <alignment horizontal="center" vertical="center" wrapText="1"/>
    </xf>
    <xf numFmtId="182" fontId="6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>
      <alignment horizontal="center" vertical="center"/>
    </xf>
    <xf numFmtId="1" fontId="6" fillId="55" borderId="97" xfId="0" applyNumberFormat="1" applyFont="1" applyFill="1" applyBorder="1" applyAlignment="1" applyProtection="1">
      <alignment horizontal="center" vertical="center"/>
      <protection/>
    </xf>
    <xf numFmtId="182" fontId="6" fillId="55" borderId="97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180" fontId="6" fillId="0" borderId="51" xfId="0" applyNumberFormat="1" applyFont="1" applyFill="1" applyBorder="1" applyAlignment="1">
      <alignment horizontal="center" vertical="center" wrapText="1"/>
    </xf>
    <xf numFmtId="180" fontId="2" fillId="0" borderId="51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98" xfId="0" applyFont="1" applyBorder="1" applyAlignment="1">
      <alignment/>
    </xf>
    <xf numFmtId="183" fontId="2" fillId="0" borderId="36" xfId="0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36" xfId="0" applyFont="1" applyBorder="1" applyAlignment="1">
      <alignment/>
    </xf>
    <xf numFmtId="0" fontId="41" fillId="0" borderId="99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2" fillId="0" borderId="36" xfId="91" applyFont="1" applyBorder="1" applyAlignment="1">
      <alignment horizontal="center"/>
      <protection/>
    </xf>
    <xf numFmtId="0" fontId="2" fillId="0" borderId="36" xfId="91" applyFont="1" applyBorder="1" applyAlignment="1">
      <alignment horizontal="center" vertical="center"/>
      <protection/>
    </xf>
    <xf numFmtId="0" fontId="41" fillId="0" borderId="56" xfId="91" applyFont="1" applyBorder="1" applyAlignment="1">
      <alignment horizontal="center" vertical="center"/>
      <protection/>
    </xf>
    <xf numFmtId="0" fontId="41" fillId="0" borderId="57" xfId="91" applyFont="1" applyBorder="1" applyAlignment="1">
      <alignment horizontal="center" vertical="center"/>
      <protection/>
    </xf>
    <xf numFmtId="0" fontId="41" fillId="0" borderId="58" xfId="91" applyFont="1" applyBorder="1" applyAlignment="1">
      <alignment horizontal="center" vertical="center"/>
      <protection/>
    </xf>
    <xf numFmtId="1" fontId="6" fillId="0" borderId="102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180" fontId="2" fillId="0" borderId="72" xfId="0" applyNumberFormat="1" applyFont="1" applyFill="1" applyBorder="1" applyAlignment="1">
      <alignment horizontal="center" vertical="center" wrapText="1"/>
    </xf>
    <xf numFmtId="1" fontId="6" fillId="0" borderId="103" xfId="0" applyNumberFormat="1" applyFont="1" applyFill="1" applyBorder="1" applyAlignment="1" applyProtection="1">
      <alignment horizontal="center" vertical="center"/>
      <protection/>
    </xf>
    <xf numFmtId="1" fontId="6" fillId="0" borderId="102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0" fontId="2" fillId="0" borderId="102" xfId="0" applyFont="1" applyFill="1" applyBorder="1" applyAlignment="1">
      <alignment horizontal="center" wrapText="1"/>
    </xf>
    <xf numFmtId="0" fontId="41" fillId="0" borderId="102" xfId="0" applyFont="1" applyBorder="1" applyAlignment="1">
      <alignment horizontal="center" vertical="center"/>
    </xf>
    <xf numFmtId="0" fontId="41" fillId="0" borderId="10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80" fontId="6" fillId="0" borderId="19" xfId="0" applyNumberFormat="1" applyFont="1" applyBorder="1" applyAlignment="1">
      <alignment horizontal="center" vertical="center" wrapText="1"/>
    </xf>
    <xf numFmtId="49" fontId="8" fillId="0" borderId="57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 wrapText="1"/>
    </xf>
    <xf numFmtId="182" fontId="9" fillId="0" borderId="106" xfId="0" applyNumberFormat="1" applyFont="1" applyFill="1" applyBorder="1" applyAlignment="1" applyProtection="1">
      <alignment horizontal="center" vertical="center"/>
      <protection/>
    </xf>
    <xf numFmtId="180" fontId="6" fillId="0" borderId="21" xfId="0" applyNumberFormat="1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107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108" xfId="0" applyNumberFormat="1" applyFont="1" applyFill="1" applyBorder="1" applyAlignment="1" applyProtection="1">
      <alignment horizontal="center" vertical="center"/>
      <protection/>
    </xf>
    <xf numFmtId="1" fontId="2" fillId="0" borderId="48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 applyProtection="1">
      <alignment horizontal="center" vertical="center"/>
      <protection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49" fontId="8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110" xfId="0" applyNumberFormat="1" applyFont="1" applyFill="1" applyBorder="1" applyAlignment="1" applyProtection="1">
      <alignment vertical="center"/>
      <protection/>
    </xf>
    <xf numFmtId="182" fontId="6" fillId="0" borderId="35" xfId="0" applyNumberFormat="1" applyFont="1" applyFill="1" applyBorder="1" applyAlignment="1" applyProtection="1">
      <alignment vertical="center"/>
      <protection/>
    </xf>
    <xf numFmtId="49" fontId="8" fillId="0" borderId="111" xfId="0" applyNumberFormat="1" applyFont="1" applyFill="1" applyBorder="1" applyAlignment="1" applyProtection="1">
      <alignment horizontal="center" vertical="center"/>
      <protection/>
    </xf>
    <xf numFmtId="183" fontId="6" fillId="0" borderId="106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45" fillId="0" borderId="25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vertical="center" wrapText="1"/>
    </xf>
    <xf numFmtId="182" fontId="8" fillId="0" borderId="106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/>
      <protection/>
    </xf>
    <xf numFmtId="180" fontId="8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vertical="center" wrapText="1"/>
    </xf>
    <xf numFmtId="0" fontId="2" fillId="0" borderId="113" xfId="0" applyNumberFormat="1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wrapText="1"/>
    </xf>
    <xf numFmtId="0" fontId="8" fillId="0" borderId="114" xfId="0" applyNumberFormat="1" applyFont="1" applyFill="1" applyBorder="1" applyAlignment="1" applyProtection="1">
      <alignment horizontal="center" vertical="center"/>
      <protection/>
    </xf>
    <xf numFmtId="182" fontId="6" fillId="0" borderId="112" xfId="0" applyNumberFormat="1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>
      <alignment horizontal="center" vertical="center" wrapText="1"/>
    </xf>
    <xf numFmtId="180" fontId="6" fillId="0" borderId="102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/>
    </xf>
    <xf numFmtId="1" fontId="2" fillId="0" borderId="113" xfId="0" applyNumberFormat="1" applyFont="1" applyFill="1" applyBorder="1" applyAlignment="1">
      <alignment horizontal="center" vertical="center" wrapText="1"/>
    </xf>
    <xf numFmtId="1" fontId="2" fillId="0" borderId="102" xfId="0" applyNumberFormat="1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" fontId="2" fillId="0" borderId="114" xfId="0" applyNumberFormat="1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>
      <alignment horizontal="center" vertical="center"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117" xfId="0" applyNumberFormat="1" applyFont="1" applyFill="1" applyBorder="1" applyAlignment="1" applyProtection="1">
      <alignment horizontal="center" vertical="center"/>
      <protection/>
    </xf>
    <xf numFmtId="182" fontId="8" fillId="0" borderId="118" xfId="0" applyNumberFormat="1" applyFont="1" applyFill="1" applyBorder="1" applyAlignment="1" applyProtection="1">
      <alignment horizontal="center" vertical="center"/>
      <protection/>
    </xf>
    <xf numFmtId="1" fontId="6" fillId="0" borderId="115" xfId="0" applyNumberFormat="1" applyFont="1" applyFill="1" applyBorder="1" applyAlignment="1">
      <alignment horizontal="center" vertical="center"/>
    </xf>
    <xf numFmtId="180" fontId="6" fillId="0" borderId="116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0" fontId="6" fillId="0" borderId="116" xfId="0" applyNumberFormat="1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2" fillId="0" borderId="117" xfId="0" applyNumberFormat="1" applyFont="1" applyFill="1" applyBorder="1" applyAlignment="1">
      <alignment horizontal="center" vertical="center" wrapText="1"/>
    </xf>
    <xf numFmtId="2" fontId="2" fillId="0" borderId="120" xfId="0" applyNumberFormat="1" applyFont="1" applyFill="1" applyBorder="1" applyAlignment="1" applyProtection="1">
      <alignment horizontal="left" vertical="center" wrapText="1"/>
      <protection/>
    </xf>
    <xf numFmtId="49" fontId="2" fillId="0" borderId="118" xfId="0" applyNumberFormat="1" applyFont="1" applyFill="1" applyBorder="1" applyAlignment="1">
      <alignment vertical="center" wrapText="1"/>
    </xf>
    <xf numFmtId="2" fontId="2" fillId="0" borderId="121" xfId="0" applyNumberFormat="1" applyFont="1" applyFill="1" applyBorder="1" applyAlignment="1" applyProtection="1">
      <alignment horizontal="left" vertical="center" wrapText="1"/>
      <protection/>
    </xf>
    <xf numFmtId="1" fontId="6" fillId="0" borderId="122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123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44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49" fontId="6" fillId="0" borderId="107" xfId="0" applyNumberFormat="1" applyFont="1" applyFill="1" applyBorder="1" applyAlignment="1" applyProtection="1">
      <alignment horizontal="left" vertical="center" wrapText="1"/>
      <protection/>
    </xf>
    <xf numFmtId="49" fontId="2" fillId="0" borderId="30" xfId="0" applyNumberFormat="1" applyFont="1" applyFill="1" applyBorder="1" applyAlignment="1" applyProtection="1">
      <alignment horizontal="right" vertical="center" wrapText="1"/>
      <protection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180" fontId="2" fillId="0" borderId="36" xfId="0" applyNumberFormat="1" applyFont="1" applyFill="1" applyBorder="1" applyAlignment="1" applyProtection="1">
      <alignment vertical="center"/>
      <protection/>
    </xf>
    <xf numFmtId="180" fontId="2" fillId="0" borderId="124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182" fontId="6" fillId="55" borderId="0" xfId="0" applyNumberFormat="1" applyFont="1" applyFill="1" applyBorder="1" applyAlignment="1">
      <alignment horizontal="center" vertical="center"/>
    </xf>
    <xf numFmtId="2" fontId="2" fillId="0" borderId="125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180" fontId="6" fillId="0" borderId="36" xfId="0" applyNumberFormat="1" applyFont="1" applyFill="1" applyBorder="1" applyAlignment="1">
      <alignment horizontal="center" vertical="center" wrapText="1"/>
    </xf>
    <xf numFmtId="180" fontId="2" fillId="0" borderId="51" xfId="0" applyNumberFormat="1" applyFont="1" applyFill="1" applyBorder="1" applyAlignment="1" applyProtection="1">
      <alignment horizontal="center" vertical="center" wrapText="1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104" xfId="0" applyNumberFormat="1" applyFont="1" applyFill="1" applyBorder="1" applyAlignment="1">
      <alignment horizontal="left" vertical="center" wrapText="1"/>
    </xf>
    <xf numFmtId="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27" xfId="0" applyNumberFormat="1" applyFont="1" applyFill="1" applyBorder="1" applyAlignment="1" applyProtection="1">
      <alignment horizontal="center" vertical="center"/>
      <protection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114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left" vertical="center" wrapText="1"/>
      <protection/>
    </xf>
    <xf numFmtId="0" fontId="39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3" fontId="2" fillId="56" borderId="36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20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180" fontId="2" fillId="57" borderId="19" xfId="0" applyNumberFormat="1" applyFont="1" applyFill="1" applyBorder="1" applyAlignment="1">
      <alignment horizontal="center" vertical="center" wrapText="1"/>
    </xf>
    <xf numFmtId="0" fontId="2" fillId="57" borderId="21" xfId="0" applyFont="1" applyFill="1" applyBorder="1" applyAlignment="1">
      <alignment horizontal="center" vertical="center" wrapText="1"/>
    </xf>
    <xf numFmtId="0" fontId="2" fillId="57" borderId="129" xfId="0" applyNumberFormat="1" applyFont="1" applyFill="1" applyBorder="1" applyAlignment="1">
      <alignment horizontal="center" vertical="center" wrapText="1"/>
    </xf>
    <xf numFmtId="0" fontId="2" fillId="57" borderId="130" xfId="0" applyNumberFormat="1" applyFont="1" applyFill="1" applyBorder="1" applyAlignment="1">
      <alignment horizontal="center" vertical="center" wrapText="1"/>
    </xf>
    <xf numFmtId="180" fontId="2" fillId="57" borderId="36" xfId="0" applyNumberFormat="1" applyFont="1" applyFill="1" applyBorder="1" applyAlignment="1">
      <alignment horizontal="center" vertical="center" wrapText="1"/>
    </xf>
    <xf numFmtId="1" fontId="2" fillId="57" borderId="36" xfId="0" applyNumberFormat="1" applyFont="1" applyFill="1" applyBorder="1" applyAlignment="1">
      <alignment horizontal="center" vertical="center"/>
    </xf>
    <xf numFmtId="0" fontId="2" fillId="57" borderId="36" xfId="0" applyNumberFormat="1" applyFont="1" applyFill="1" applyBorder="1" applyAlignment="1">
      <alignment horizontal="center" vertical="center"/>
    </xf>
    <xf numFmtId="0" fontId="2" fillId="57" borderId="120" xfId="0" applyFont="1" applyFill="1" applyBorder="1" applyAlignment="1">
      <alignment horizontal="center" vertical="center" wrapText="1"/>
    </xf>
    <xf numFmtId="0" fontId="2" fillId="57" borderId="36" xfId="0" applyNumberFormat="1" applyFont="1" applyFill="1" applyBorder="1" applyAlignment="1">
      <alignment horizontal="center" vertical="center" wrapText="1"/>
    </xf>
    <xf numFmtId="0" fontId="2" fillId="57" borderId="120" xfId="0" applyNumberFormat="1" applyFont="1" applyFill="1" applyBorder="1" applyAlignment="1">
      <alignment horizontal="center" vertical="center" wrapText="1"/>
    </xf>
    <xf numFmtId="180" fontId="6" fillId="57" borderId="25" xfId="0" applyNumberFormat="1" applyFont="1" applyFill="1" applyBorder="1" applyAlignment="1">
      <alignment horizontal="center" vertical="center" wrapText="1"/>
    </xf>
    <xf numFmtId="0" fontId="2" fillId="57" borderId="48" xfId="0" applyFont="1" applyFill="1" applyBorder="1" applyAlignment="1">
      <alignment horizontal="center" vertical="center" wrapText="1"/>
    </xf>
    <xf numFmtId="0" fontId="2" fillId="57" borderId="110" xfId="0" applyFont="1" applyFill="1" applyBorder="1" applyAlignment="1">
      <alignment horizontal="center" vertical="center" wrapText="1"/>
    </xf>
    <xf numFmtId="182" fontId="6" fillId="57" borderId="131" xfId="0" applyNumberFormat="1" applyFont="1" applyFill="1" applyBorder="1" applyAlignment="1" applyProtection="1">
      <alignment horizontal="center" vertical="center"/>
      <protection/>
    </xf>
    <xf numFmtId="1" fontId="6" fillId="57" borderId="132" xfId="0" applyNumberFormat="1" applyFont="1" applyFill="1" applyBorder="1" applyAlignment="1">
      <alignment horizontal="center" vertical="center"/>
    </xf>
    <xf numFmtId="180" fontId="6" fillId="57" borderId="133" xfId="0" applyNumberFormat="1" applyFont="1" applyFill="1" applyBorder="1" applyAlignment="1">
      <alignment horizontal="center" vertical="center" wrapText="1"/>
    </xf>
    <xf numFmtId="0" fontId="6" fillId="57" borderId="133" xfId="0" applyFont="1" applyFill="1" applyBorder="1" applyAlignment="1">
      <alignment horizontal="center" vertical="center" wrapText="1"/>
    </xf>
    <xf numFmtId="0" fontId="6" fillId="57" borderId="134" xfId="0" applyFont="1" applyFill="1" applyBorder="1" applyAlignment="1">
      <alignment horizontal="center" vertical="center" wrapText="1"/>
    </xf>
    <xf numFmtId="182" fontId="2" fillId="57" borderId="132" xfId="0" applyNumberFormat="1" applyFont="1" applyFill="1" applyBorder="1" applyAlignment="1">
      <alignment horizontal="center" vertical="center" wrapText="1"/>
    </xf>
    <xf numFmtId="0" fontId="2" fillId="57" borderId="83" xfId="0" applyFont="1" applyFill="1" applyBorder="1" applyAlignment="1">
      <alignment horizontal="center" vertical="center" wrapText="1"/>
    </xf>
    <xf numFmtId="0" fontId="2" fillId="57" borderId="135" xfId="0" applyFont="1" applyFill="1" applyBorder="1" applyAlignment="1">
      <alignment horizontal="center" vertical="center" wrapText="1"/>
    </xf>
    <xf numFmtId="0" fontId="2" fillId="57" borderId="136" xfId="0" applyFont="1" applyFill="1" applyBorder="1" applyAlignment="1">
      <alignment horizontal="center" vertical="center" wrapText="1"/>
    </xf>
    <xf numFmtId="0" fontId="2" fillId="57" borderId="137" xfId="0" applyFont="1" applyFill="1" applyBorder="1" applyAlignment="1">
      <alignment horizontal="center" vertical="center" wrapText="1"/>
    </xf>
    <xf numFmtId="1" fontId="2" fillId="57" borderId="138" xfId="0" applyNumberFormat="1" applyFont="1" applyFill="1" applyBorder="1" applyAlignment="1">
      <alignment horizontal="center" vertical="center"/>
    </xf>
    <xf numFmtId="0" fontId="2" fillId="57" borderId="129" xfId="0" applyFont="1" applyFill="1" applyBorder="1" applyAlignment="1">
      <alignment horizontal="center" vertical="center"/>
    </xf>
    <xf numFmtId="0" fontId="2" fillId="57" borderId="139" xfId="0" applyFont="1" applyFill="1" applyBorder="1" applyAlignment="1">
      <alignment horizontal="center" vertical="center" wrapText="1"/>
    </xf>
    <xf numFmtId="182" fontId="2" fillId="57" borderId="140" xfId="0" applyNumberFormat="1" applyFont="1" applyFill="1" applyBorder="1" applyAlignment="1">
      <alignment horizontal="center" vertical="center" wrapText="1"/>
    </xf>
    <xf numFmtId="0" fontId="2" fillId="57" borderId="129" xfId="0" applyFont="1" applyFill="1" applyBorder="1" applyAlignment="1">
      <alignment horizontal="center" vertical="center" wrapText="1"/>
    </xf>
    <xf numFmtId="0" fontId="2" fillId="57" borderId="130" xfId="0" applyFont="1" applyFill="1" applyBorder="1" applyAlignment="1">
      <alignment horizontal="center" vertical="center" wrapText="1"/>
    </xf>
    <xf numFmtId="0" fontId="2" fillId="57" borderId="138" xfId="0" applyFont="1" applyFill="1" applyBorder="1" applyAlignment="1">
      <alignment horizontal="center" vertical="center" wrapText="1"/>
    </xf>
    <xf numFmtId="0" fontId="2" fillId="57" borderId="141" xfId="0" applyFont="1" applyFill="1" applyBorder="1" applyAlignment="1">
      <alignment horizontal="center" vertical="center" wrapText="1"/>
    </xf>
    <xf numFmtId="182" fontId="2" fillId="57" borderId="128" xfId="0" applyNumberFormat="1" applyFont="1" applyFill="1" applyBorder="1" applyAlignment="1" applyProtection="1">
      <alignment horizontal="center" vertical="center"/>
      <protection/>
    </xf>
    <xf numFmtId="0" fontId="2" fillId="57" borderId="31" xfId="0" applyFont="1" applyFill="1" applyBorder="1" applyAlignment="1">
      <alignment horizontal="center" vertical="center"/>
    </xf>
    <xf numFmtId="0" fontId="2" fillId="57" borderId="141" xfId="0" applyFont="1" applyFill="1" applyBorder="1" applyAlignment="1">
      <alignment horizontal="center" vertical="center"/>
    </xf>
    <xf numFmtId="0" fontId="2" fillId="57" borderId="130" xfId="0" applyFont="1" applyFill="1" applyBorder="1" applyAlignment="1">
      <alignment horizontal="center" vertical="center"/>
    </xf>
    <xf numFmtId="0" fontId="2" fillId="57" borderId="138" xfId="0" applyFont="1" applyFill="1" applyBorder="1" applyAlignment="1">
      <alignment horizontal="center" vertical="center"/>
    </xf>
    <xf numFmtId="182" fontId="2" fillId="57" borderId="42" xfId="0" applyNumberFormat="1" applyFont="1" applyFill="1" applyBorder="1" applyAlignment="1" applyProtection="1">
      <alignment horizontal="center" vertical="center"/>
      <protection/>
    </xf>
    <xf numFmtId="0" fontId="2" fillId="57" borderId="48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 wrapText="1"/>
    </xf>
    <xf numFmtId="0" fontId="2" fillId="57" borderId="67" xfId="0" applyFont="1" applyFill="1" applyBorder="1" applyAlignment="1">
      <alignment horizontal="center" vertical="center"/>
    </xf>
    <xf numFmtId="0" fontId="2" fillId="57" borderId="30" xfId="0" applyFont="1" applyFill="1" applyBorder="1" applyAlignment="1">
      <alignment horizontal="center" vertical="center"/>
    </xf>
    <xf numFmtId="182" fontId="6" fillId="57" borderId="128" xfId="0" applyNumberFormat="1" applyFont="1" applyFill="1" applyBorder="1" applyAlignment="1" applyProtection="1">
      <alignment horizontal="center" vertical="center"/>
      <protection/>
    </xf>
    <xf numFmtId="0" fontId="6" fillId="57" borderId="138" xfId="0" applyFont="1" applyFill="1" applyBorder="1" applyAlignment="1">
      <alignment horizontal="center" vertical="center"/>
    </xf>
    <xf numFmtId="180" fontId="6" fillId="57" borderId="129" xfId="0" applyNumberFormat="1" applyFont="1" applyFill="1" applyBorder="1" applyAlignment="1">
      <alignment horizontal="center" vertical="center" wrapText="1"/>
    </xf>
    <xf numFmtId="0" fontId="6" fillId="57" borderId="129" xfId="0" applyFont="1" applyFill="1" applyBorder="1" applyAlignment="1">
      <alignment horizontal="center" vertical="center" wrapText="1"/>
    </xf>
    <xf numFmtId="0" fontId="6" fillId="57" borderId="142" xfId="0" applyFont="1" applyFill="1" applyBorder="1" applyAlignment="1">
      <alignment horizontal="center" vertical="center" wrapText="1"/>
    </xf>
    <xf numFmtId="182" fontId="2" fillId="57" borderId="141" xfId="0" applyNumberFormat="1" applyFont="1" applyFill="1" applyBorder="1" applyAlignment="1">
      <alignment horizontal="center" vertical="center" wrapText="1"/>
    </xf>
    <xf numFmtId="0" fontId="2" fillId="57" borderId="139" xfId="0" applyFont="1" applyFill="1" applyBorder="1" applyAlignment="1">
      <alignment horizontal="center" vertical="center" wrapText="1"/>
    </xf>
    <xf numFmtId="0" fontId="2" fillId="57" borderId="140" xfId="0" applyFont="1" applyFill="1" applyBorder="1" applyAlignment="1">
      <alignment horizontal="center" vertical="center" wrapText="1"/>
    </xf>
    <xf numFmtId="182" fontId="6" fillId="57" borderId="143" xfId="0" applyNumberFormat="1" applyFont="1" applyFill="1" applyBorder="1" applyAlignment="1" applyProtection="1">
      <alignment horizontal="center" vertical="center"/>
      <protection/>
    </xf>
    <xf numFmtId="0" fontId="6" fillId="57" borderId="144" xfId="0" applyFont="1" applyFill="1" applyBorder="1" applyAlignment="1">
      <alignment horizontal="center" vertical="center"/>
    </xf>
    <xf numFmtId="180" fontId="6" fillId="57" borderId="49" xfId="0" applyNumberFormat="1" applyFont="1" applyFill="1" applyBorder="1" applyAlignment="1">
      <alignment horizontal="center" vertical="center" wrapText="1"/>
    </xf>
    <xf numFmtId="1" fontId="6" fillId="57" borderId="49" xfId="0" applyNumberFormat="1" applyFont="1" applyFill="1" applyBorder="1" applyAlignment="1">
      <alignment horizontal="center" vertical="center" wrapText="1"/>
    </xf>
    <xf numFmtId="0" fontId="6" fillId="57" borderId="49" xfId="0" applyFont="1" applyFill="1" applyBorder="1" applyAlignment="1">
      <alignment horizontal="center" vertical="center" wrapText="1"/>
    </xf>
    <xf numFmtId="182" fontId="2" fillId="57" borderId="145" xfId="0" applyNumberFormat="1" applyFont="1" applyFill="1" applyBorder="1" applyAlignment="1">
      <alignment horizontal="center" vertical="center" wrapText="1"/>
    </xf>
    <xf numFmtId="0" fontId="2" fillId="57" borderId="49" xfId="0" applyFont="1" applyFill="1" applyBorder="1" applyAlignment="1">
      <alignment horizontal="center" vertical="center" wrapText="1"/>
    </xf>
    <xf numFmtId="0" fontId="2" fillId="57" borderId="146" xfId="0" applyFont="1" applyFill="1" applyBorder="1" applyAlignment="1">
      <alignment horizontal="center" vertical="center" wrapText="1"/>
    </xf>
    <xf numFmtId="0" fontId="2" fillId="57" borderId="147" xfId="0" applyFont="1" applyFill="1" applyBorder="1" applyAlignment="1">
      <alignment horizontal="center" vertical="center" wrapText="1"/>
    </xf>
    <xf numFmtId="0" fontId="2" fillId="57" borderId="148" xfId="0" applyFont="1" applyFill="1" applyBorder="1" applyAlignment="1">
      <alignment horizontal="center" vertical="center" wrapText="1"/>
    </xf>
    <xf numFmtId="0" fontId="2" fillId="57" borderId="144" xfId="0" applyFont="1" applyFill="1" applyBorder="1" applyAlignment="1">
      <alignment horizontal="center" vertical="center" wrapText="1"/>
    </xf>
    <xf numFmtId="182" fontId="6" fillId="57" borderId="149" xfId="0" applyNumberFormat="1" applyFont="1" applyFill="1" applyBorder="1" applyAlignment="1" applyProtection="1">
      <alignment horizontal="center" vertical="center"/>
      <protection/>
    </xf>
    <xf numFmtId="1" fontId="6" fillId="57" borderId="150" xfId="0" applyNumberFormat="1" applyFont="1" applyFill="1" applyBorder="1" applyAlignment="1">
      <alignment horizontal="center" vertical="center"/>
    </xf>
    <xf numFmtId="180" fontId="6" fillId="57" borderId="43" xfId="0" applyNumberFormat="1" applyFont="1" applyFill="1" applyBorder="1" applyAlignment="1">
      <alignment horizontal="center" vertical="center" wrapText="1"/>
    </xf>
    <xf numFmtId="0" fontId="6" fillId="57" borderId="43" xfId="0" applyFont="1" applyFill="1" applyBorder="1" applyAlignment="1">
      <alignment horizontal="center" vertical="center" wrapText="1"/>
    </xf>
    <xf numFmtId="0" fontId="6" fillId="57" borderId="125" xfId="0" applyFont="1" applyFill="1" applyBorder="1" applyAlignment="1">
      <alignment horizontal="center" vertical="center" wrapText="1"/>
    </xf>
    <xf numFmtId="182" fontId="6" fillId="57" borderId="151" xfId="0" applyNumberFormat="1" applyFont="1" applyFill="1" applyBorder="1" applyAlignment="1" applyProtection="1">
      <alignment horizontal="center" vertical="center"/>
      <protection/>
    </xf>
    <xf numFmtId="0" fontId="6" fillId="57" borderId="152" xfId="0" applyFont="1" applyFill="1" applyBorder="1" applyAlignment="1">
      <alignment horizontal="center" vertical="center"/>
    </xf>
    <xf numFmtId="180" fontId="6" fillId="57" borderId="153" xfId="0" applyNumberFormat="1" applyFont="1" applyFill="1" applyBorder="1" applyAlignment="1">
      <alignment horizontal="center" vertical="center" wrapText="1"/>
    </xf>
    <xf numFmtId="1" fontId="6" fillId="57" borderId="153" xfId="0" applyNumberFormat="1" applyFont="1" applyFill="1" applyBorder="1" applyAlignment="1">
      <alignment horizontal="center" vertical="center" wrapText="1"/>
    </xf>
    <xf numFmtId="0" fontId="6" fillId="57" borderId="153" xfId="0" applyFont="1" applyFill="1" applyBorder="1" applyAlignment="1">
      <alignment horizontal="center" vertical="center" wrapText="1"/>
    </xf>
    <xf numFmtId="0" fontId="6" fillId="57" borderId="154" xfId="0" applyFont="1" applyFill="1" applyBorder="1" applyAlignment="1">
      <alignment horizontal="center" vertical="center" wrapText="1"/>
    </xf>
    <xf numFmtId="182" fontId="2" fillId="57" borderId="0" xfId="0" applyNumberFormat="1" applyFont="1" applyFill="1" applyBorder="1" applyAlignment="1">
      <alignment horizontal="center" vertical="center" wrapText="1"/>
    </xf>
    <xf numFmtId="0" fontId="2" fillId="57" borderId="38" xfId="0" applyFont="1" applyFill="1" applyBorder="1" applyAlignment="1">
      <alignment horizontal="center" vertical="center" wrapText="1"/>
    </xf>
    <xf numFmtId="0" fontId="2" fillId="57" borderId="155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21" xfId="0" applyNumberFormat="1" applyFont="1" applyFill="1" applyBorder="1" applyAlignment="1">
      <alignment horizontal="right" vertical="center" wrapText="1"/>
    </xf>
    <xf numFmtId="0" fontId="2" fillId="57" borderId="27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181" fontId="2" fillId="57" borderId="21" xfId="0" applyNumberFormat="1" applyFont="1" applyFill="1" applyBorder="1" applyAlignment="1" applyProtection="1">
      <alignment horizontal="center" vertical="center"/>
      <protection/>
    </xf>
    <xf numFmtId="1" fontId="2" fillId="57" borderId="19" xfId="0" applyNumberFormat="1" applyFont="1" applyFill="1" applyBorder="1" applyAlignment="1">
      <alignment horizontal="center" vertical="center" wrapText="1"/>
    </xf>
    <xf numFmtId="1" fontId="2" fillId="57" borderId="27" xfId="0" applyNumberFormat="1" applyFont="1" applyFill="1" applyBorder="1" applyAlignment="1">
      <alignment horizontal="center" vertical="center" wrapText="1"/>
    </xf>
    <xf numFmtId="1" fontId="2" fillId="57" borderId="21" xfId="0" applyNumberFormat="1" applyFont="1" applyFill="1" applyBorder="1" applyAlignment="1">
      <alignment horizontal="center" vertical="center" wrapText="1"/>
    </xf>
    <xf numFmtId="49" fontId="2" fillId="57" borderId="20" xfId="0" applyNumberFormat="1" applyFont="1" applyFill="1" applyBorder="1" applyAlignment="1">
      <alignment horizontal="right" vertical="center" wrapText="1"/>
    </xf>
    <xf numFmtId="0" fontId="2" fillId="57" borderId="26" xfId="0" applyFont="1" applyFill="1" applyBorder="1" applyAlignment="1">
      <alignment horizontal="center" vertical="center" wrapText="1"/>
    </xf>
    <xf numFmtId="182" fontId="2" fillId="57" borderId="41" xfId="0" applyNumberFormat="1" applyFont="1" applyFill="1" applyBorder="1" applyAlignment="1" applyProtection="1">
      <alignment horizontal="center" vertical="center"/>
      <protection/>
    </xf>
    <xf numFmtId="0" fontId="2" fillId="57" borderId="20" xfId="0" applyFont="1" applyFill="1" applyBorder="1" applyAlignment="1">
      <alignment horizontal="center" vertical="center" wrapText="1"/>
    </xf>
    <xf numFmtId="1" fontId="2" fillId="57" borderId="26" xfId="0" applyNumberFormat="1" applyFont="1" applyFill="1" applyBorder="1" applyAlignment="1">
      <alignment horizontal="center" vertical="center" wrapText="1"/>
    </xf>
    <xf numFmtId="182" fontId="8" fillId="57" borderId="41" xfId="0" applyNumberFormat="1" applyFont="1" applyFill="1" applyBorder="1" applyAlignment="1" applyProtection="1">
      <alignment horizontal="center" vertical="center"/>
      <protection/>
    </xf>
    <xf numFmtId="0" fontId="8" fillId="57" borderId="26" xfId="0" applyFont="1" applyFill="1" applyBorder="1" applyAlignment="1">
      <alignment horizontal="center" vertical="center" wrapText="1"/>
    </xf>
    <xf numFmtId="180" fontId="8" fillId="57" borderId="19" xfId="0" applyNumberFormat="1" applyFont="1" applyFill="1" applyBorder="1" applyAlignment="1">
      <alignment horizontal="center" vertical="center" wrapText="1"/>
    </xf>
    <xf numFmtId="1" fontId="8" fillId="57" borderId="19" xfId="0" applyNumberFormat="1" applyFont="1" applyFill="1" applyBorder="1" applyAlignment="1">
      <alignment horizontal="center" vertical="center" wrapText="1"/>
    </xf>
    <xf numFmtId="0" fontId="8" fillId="57" borderId="19" xfId="0" applyFont="1" applyFill="1" applyBorder="1" applyAlignment="1">
      <alignment horizontal="center" vertical="center" wrapText="1"/>
    </xf>
    <xf numFmtId="0" fontId="8" fillId="57" borderId="21" xfId="0" applyFont="1" applyFill="1" applyBorder="1" applyAlignment="1">
      <alignment horizontal="center" vertical="center" wrapText="1"/>
    </xf>
    <xf numFmtId="49" fontId="2" fillId="57" borderId="25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 applyProtection="1">
      <alignment horizontal="center" vertical="center" wrapText="1"/>
      <protection/>
    </xf>
    <xf numFmtId="0" fontId="2" fillId="57" borderId="20" xfId="0" applyFont="1" applyFill="1" applyBorder="1" applyAlignment="1">
      <alignment horizontal="left" vertical="center" wrapText="1"/>
    </xf>
    <xf numFmtId="0" fontId="8" fillId="57" borderId="21" xfId="0" applyNumberFormat="1" applyFont="1" applyFill="1" applyBorder="1" applyAlignment="1" applyProtection="1">
      <alignment horizontal="center" vertical="center"/>
      <protection/>
    </xf>
    <xf numFmtId="182" fontId="2" fillId="57" borderId="156" xfId="0" applyNumberFormat="1" applyFont="1" applyFill="1" applyBorder="1" applyAlignment="1" applyProtection="1">
      <alignment horizontal="center" vertical="center"/>
      <protection/>
    </xf>
    <xf numFmtId="0" fontId="2" fillId="57" borderId="157" xfId="0" applyFont="1" applyFill="1" applyBorder="1" applyAlignment="1">
      <alignment horizontal="center" vertical="center"/>
    </xf>
    <xf numFmtId="0" fontId="2" fillId="57" borderId="23" xfId="0" applyFont="1" applyFill="1" applyBorder="1" applyAlignment="1">
      <alignment horizontal="center" vertical="center"/>
    </xf>
    <xf numFmtId="0" fontId="2" fillId="57" borderId="22" xfId="0" applyFont="1" applyFill="1" applyBorder="1" applyAlignment="1">
      <alignment horizontal="center" vertical="center" wrapText="1"/>
    </xf>
    <xf numFmtId="0" fontId="2" fillId="57" borderId="158" xfId="0" applyFont="1" applyFill="1" applyBorder="1" applyAlignment="1">
      <alignment horizontal="center" vertical="center" wrapText="1"/>
    </xf>
    <xf numFmtId="0" fontId="2" fillId="57" borderId="159" xfId="0" applyFont="1" applyFill="1" applyBorder="1" applyAlignment="1">
      <alignment horizontal="center" vertical="center" wrapText="1"/>
    </xf>
    <xf numFmtId="0" fontId="2" fillId="57" borderId="159" xfId="0" applyFont="1" applyFill="1" applyBorder="1" applyAlignment="1">
      <alignment horizontal="left" vertical="center" wrapText="1"/>
    </xf>
    <xf numFmtId="2" fontId="2" fillId="57" borderId="159" xfId="0" applyNumberFormat="1" applyFont="1" applyFill="1" applyBorder="1" applyAlignment="1" applyProtection="1">
      <alignment horizontal="center" vertical="center" wrapText="1"/>
      <protection/>
    </xf>
    <xf numFmtId="2" fontId="5" fillId="57" borderId="159" xfId="0" applyNumberFormat="1" applyFont="1" applyFill="1" applyBorder="1" applyAlignment="1" applyProtection="1">
      <alignment horizontal="center" vertical="center" wrapText="1"/>
      <protection/>
    </xf>
    <xf numFmtId="0" fontId="2" fillId="57" borderId="159" xfId="0" applyNumberFormat="1" applyFont="1" applyFill="1" applyBorder="1" applyAlignment="1" applyProtection="1">
      <alignment horizontal="center" vertical="center"/>
      <protection/>
    </xf>
    <xf numFmtId="182" fontId="2" fillId="57" borderId="159" xfId="0" applyNumberFormat="1" applyFont="1" applyFill="1" applyBorder="1" applyAlignment="1" applyProtection="1">
      <alignment horizontal="center" vertical="center"/>
      <protection/>
    </xf>
    <xf numFmtId="1" fontId="2" fillId="57" borderId="159" xfId="0" applyNumberFormat="1" applyFont="1" applyFill="1" applyBorder="1" applyAlignment="1" applyProtection="1">
      <alignment horizontal="center" vertical="center"/>
      <protection/>
    </xf>
    <xf numFmtId="0" fontId="6" fillId="57" borderId="159" xfId="0" applyFont="1" applyFill="1" applyBorder="1" applyAlignment="1">
      <alignment horizontal="center" vertical="center" wrapText="1"/>
    </xf>
    <xf numFmtId="1" fontId="2" fillId="57" borderId="159" xfId="0" applyNumberFormat="1" applyFont="1" applyFill="1" applyBorder="1" applyAlignment="1">
      <alignment horizontal="center" vertical="center" wrapText="1"/>
    </xf>
    <xf numFmtId="1" fontId="6" fillId="57" borderId="159" xfId="0" applyNumberFormat="1" applyFont="1" applyFill="1" applyBorder="1" applyAlignment="1">
      <alignment horizontal="center" vertical="center" wrapText="1"/>
    </xf>
    <xf numFmtId="180" fontId="2" fillId="57" borderId="159" xfId="0" applyNumberFormat="1" applyFont="1" applyFill="1" applyBorder="1" applyAlignment="1">
      <alignment horizontal="center" vertical="center" wrapText="1"/>
    </xf>
    <xf numFmtId="49" fontId="6" fillId="57" borderId="107" xfId="0" applyNumberFormat="1" applyFont="1" applyFill="1" applyBorder="1" applyAlignment="1">
      <alignment vertical="center" wrapText="1"/>
    </xf>
    <xf numFmtId="49" fontId="8" fillId="57" borderId="160" xfId="0" applyNumberFormat="1" applyFont="1" applyFill="1" applyBorder="1" applyAlignment="1" applyProtection="1">
      <alignment horizontal="center" vertical="center"/>
      <protection/>
    </xf>
    <xf numFmtId="49" fontId="8" fillId="57" borderId="161" xfId="0" applyNumberFormat="1" applyFont="1" applyFill="1" applyBorder="1" applyAlignment="1" applyProtection="1">
      <alignment horizontal="center" vertical="center"/>
      <protection/>
    </xf>
    <xf numFmtId="49" fontId="8" fillId="57" borderId="162" xfId="0" applyNumberFormat="1" applyFont="1" applyFill="1" applyBorder="1" applyAlignment="1" applyProtection="1">
      <alignment horizontal="center" vertical="center"/>
      <protection/>
    </xf>
    <xf numFmtId="49" fontId="8" fillId="57" borderId="163" xfId="0" applyNumberFormat="1" applyFont="1" applyFill="1" applyBorder="1" applyAlignment="1" applyProtection="1">
      <alignment horizontal="center" vertical="center"/>
      <protection/>
    </xf>
    <xf numFmtId="49" fontId="8" fillId="57" borderId="107" xfId="0" applyNumberFormat="1" applyFont="1" applyFill="1" applyBorder="1" applyAlignment="1" applyProtection="1">
      <alignment horizontal="center" vertical="center"/>
      <protection/>
    </xf>
    <xf numFmtId="0" fontId="2" fillId="57" borderId="21" xfId="0" applyFont="1" applyFill="1" applyBorder="1" applyAlignment="1">
      <alignment horizontal="right" vertical="center" wrapText="1"/>
    </xf>
    <xf numFmtId="0" fontId="8" fillId="57" borderId="20" xfId="0" applyNumberFormat="1" applyFont="1" applyFill="1" applyBorder="1" applyAlignment="1" applyProtection="1">
      <alignment horizontal="center" vertical="center"/>
      <protection/>
    </xf>
    <xf numFmtId="182" fontId="9" fillId="57" borderId="106" xfId="0" applyNumberFormat="1" applyFont="1" applyFill="1" applyBorder="1" applyAlignment="1" applyProtection="1">
      <alignment horizontal="center" vertical="center"/>
      <protection/>
    </xf>
    <xf numFmtId="1" fontId="9" fillId="57" borderId="26" xfId="0" applyNumberFormat="1" applyFont="1" applyFill="1" applyBorder="1" applyAlignment="1" applyProtection="1">
      <alignment horizontal="center" vertical="center"/>
      <protection/>
    </xf>
    <xf numFmtId="1" fontId="9" fillId="57" borderId="19" xfId="0" applyNumberFormat="1" applyFont="1" applyFill="1" applyBorder="1" applyAlignment="1" applyProtection="1">
      <alignment horizontal="center" vertical="center"/>
      <protection/>
    </xf>
    <xf numFmtId="1" fontId="9" fillId="57" borderId="21" xfId="0" applyNumberFormat="1" applyFont="1" applyFill="1" applyBorder="1" applyAlignment="1" applyProtection="1">
      <alignment horizontal="center" vertical="center"/>
      <protection/>
    </xf>
    <xf numFmtId="49" fontId="45" fillId="57" borderId="25" xfId="0" applyNumberFormat="1" applyFont="1" applyFill="1" applyBorder="1" applyAlignment="1">
      <alignment horizontal="left" vertical="center" wrapText="1"/>
    </xf>
    <xf numFmtId="49" fontId="2" fillId="57" borderId="66" xfId="0" applyNumberFormat="1" applyFont="1" applyFill="1" applyBorder="1" applyAlignment="1">
      <alignment vertical="center" wrapText="1"/>
    </xf>
    <xf numFmtId="0" fontId="2" fillId="57" borderId="63" xfId="0" applyNumberFormat="1" applyFont="1" applyFill="1" applyBorder="1" applyAlignment="1">
      <alignment horizontal="center" vertical="center"/>
    </xf>
    <xf numFmtId="0" fontId="2" fillId="57" borderId="19" xfId="0" applyNumberFormat="1" applyFont="1" applyFill="1" applyBorder="1" applyAlignment="1">
      <alignment horizontal="center" vertical="center"/>
    </xf>
    <xf numFmtId="0" fontId="2" fillId="57" borderId="52" xfId="0" applyNumberFormat="1" applyFont="1" applyFill="1" applyBorder="1" applyAlignment="1" applyProtection="1">
      <alignment horizontal="center" vertical="center"/>
      <protection/>
    </xf>
    <xf numFmtId="182" fontId="2" fillId="57" borderId="66" xfId="0" applyNumberFormat="1" applyFont="1" applyFill="1" applyBorder="1" applyAlignment="1" applyProtection="1">
      <alignment horizontal="center" vertical="center"/>
      <protection/>
    </xf>
    <xf numFmtId="0" fontId="2" fillId="57" borderId="63" xfId="0" applyFont="1" applyFill="1" applyBorder="1" applyAlignment="1">
      <alignment horizontal="center" vertical="center" wrapText="1"/>
    </xf>
    <xf numFmtId="1" fontId="2" fillId="57" borderId="23" xfId="0" applyNumberFormat="1" applyFont="1" applyFill="1" applyBorder="1" applyAlignment="1">
      <alignment horizontal="center" vertical="center"/>
    </xf>
    <xf numFmtId="0" fontId="2" fillId="57" borderId="23" xfId="0" applyNumberFormat="1" applyFont="1" applyFill="1" applyBorder="1" applyAlignment="1">
      <alignment horizontal="center" vertical="center"/>
    </xf>
    <xf numFmtId="180" fontId="2" fillId="57" borderId="52" xfId="0" applyNumberFormat="1" applyFont="1" applyFill="1" applyBorder="1" applyAlignment="1">
      <alignment horizontal="center" vertical="center" wrapText="1"/>
    </xf>
    <xf numFmtId="0" fontId="2" fillId="57" borderId="63" xfId="0" applyNumberFormat="1" applyFont="1" applyFill="1" applyBorder="1" applyAlignment="1">
      <alignment horizontal="center" vertical="center" wrapText="1"/>
    </xf>
    <xf numFmtId="0" fontId="2" fillId="57" borderId="19" xfId="0" applyNumberFormat="1" applyFont="1" applyFill="1" applyBorder="1" applyAlignment="1">
      <alignment horizontal="center" vertical="center" wrapText="1"/>
    </xf>
    <xf numFmtId="0" fontId="2" fillId="57" borderId="52" xfId="0" applyNumberFormat="1" applyFont="1" applyFill="1" applyBorder="1" applyAlignment="1">
      <alignment horizontal="center" vertical="center" wrapText="1"/>
    </xf>
    <xf numFmtId="1" fontId="2" fillId="57" borderId="63" xfId="0" applyNumberFormat="1" applyFont="1" applyFill="1" applyBorder="1" applyAlignment="1">
      <alignment horizontal="center" vertical="center" wrapText="1"/>
    </xf>
    <xf numFmtId="1" fontId="2" fillId="57" borderId="52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182" fontId="6" fillId="57" borderId="66" xfId="0" applyNumberFormat="1" applyFont="1" applyFill="1" applyBorder="1" applyAlignment="1" applyProtection="1">
      <alignment horizontal="center" vertical="center"/>
      <protection/>
    </xf>
    <xf numFmtId="0" fontId="6" fillId="57" borderId="63" xfId="0" applyFont="1" applyFill="1" applyBorder="1" applyAlignment="1">
      <alignment horizontal="center" vertical="center" wrapText="1"/>
    </xf>
    <xf numFmtId="1" fontId="6" fillId="57" borderId="19" xfId="0" applyNumberFormat="1" applyFont="1" applyFill="1" applyBorder="1" applyAlignment="1">
      <alignment horizontal="center" vertical="center"/>
    </xf>
    <xf numFmtId="0" fontId="6" fillId="57" borderId="19" xfId="0" applyNumberFormat="1" applyFont="1" applyFill="1" applyBorder="1" applyAlignment="1">
      <alignment horizontal="center" vertical="center"/>
    </xf>
    <xf numFmtId="180" fontId="6" fillId="57" borderId="52" xfId="0" applyNumberFormat="1" applyFont="1" applyFill="1" applyBorder="1" applyAlignment="1">
      <alignment horizontal="center" vertical="center" wrapText="1"/>
    </xf>
    <xf numFmtId="49" fontId="2" fillId="57" borderId="88" xfId="0" applyNumberFormat="1" applyFont="1" applyFill="1" applyBorder="1" applyAlignment="1">
      <alignment horizontal="left" vertical="center" wrapText="1"/>
    </xf>
    <xf numFmtId="49" fontId="12" fillId="57" borderId="71" xfId="0" applyNumberFormat="1" applyFont="1" applyFill="1" applyBorder="1" applyAlignment="1">
      <alignment horizontal="center" vertical="center"/>
    </xf>
    <xf numFmtId="49" fontId="12" fillId="57" borderId="23" xfId="0" applyNumberFormat="1" applyFont="1" applyFill="1" applyBorder="1" applyAlignment="1">
      <alignment horizontal="center" vertical="center"/>
    </xf>
    <xf numFmtId="0" fontId="12" fillId="57" borderId="72" xfId="0" applyNumberFormat="1" applyFont="1" applyFill="1" applyBorder="1" applyAlignment="1" applyProtection="1">
      <alignment horizontal="center" vertical="center"/>
      <protection/>
    </xf>
    <xf numFmtId="182" fontId="6" fillId="57" borderId="88" xfId="0" applyNumberFormat="1" applyFont="1" applyFill="1" applyBorder="1" applyAlignment="1" applyProtection="1">
      <alignment horizontal="center" vertical="center"/>
      <protection/>
    </xf>
    <xf numFmtId="0" fontId="6" fillId="57" borderId="71" xfId="0" applyFont="1" applyFill="1" applyBorder="1" applyAlignment="1">
      <alignment horizontal="center" vertical="center" wrapText="1"/>
    </xf>
    <xf numFmtId="49" fontId="2" fillId="57" borderId="65" xfId="0" applyNumberFormat="1" applyFont="1" applyFill="1" applyBorder="1" applyAlignment="1">
      <alignment vertical="center" wrapText="1"/>
    </xf>
    <xf numFmtId="49" fontId="2" fillId="57" borderId="67" xfId="0" applyNumberFormat="1" applyFont="1" applyFill="1" applyBorder="1" applyAlignment="1">
      <alignment horizontal="center" vertical="center"/>
    </xf>
    <xf numFmtId="49" fontId="2" fillId="57" borderId="25" xfId="0" applyNumberFormat="1" applyFont="1" applyFill="1" applyBorder="1" applyAlignment="1">
      <alignment horizontal="center" vertical="center"/>
    </xf>
    <xf numFmtId="0" fontId="2" fillId="57" borderId="51" xfId="0" applyNumberFormat="1" applyFont="1" applyFill="1" applyBorder="1" applyAlignment="1" applyProtection="1">
      <alignment horizontal="center" vertical="center"/>
      <protection/>
    </xf>
    <xf numFmtId="182" fontId="6" fillId="57" borderId="65" xfId="0" applyNumberFormat="1" applyFont="1" applyFill="1" applyBorder="1" applyAlignment="1" applyProtection="1">
      <alignment horizontal="center" vertical="center"/>
      <protection/>
    </xf>
    <xf numFmtId="1" fontId="6" fillId="57" borderId="164" xfId="0" applyNumberFormat="1" applyFont="1" applyFill="1" applyBorder="1" applyAlignment="1" applyProtection="1">
      <alignment horizontal="center" vertical="center"/>
      <protection/>
    </xf>
    <xf numFmtId="1" fontId="6" fillId="57" borderId="165" xfId="0" applyNumberFormat="1" applyFont="1" applyFill="1" applyBorder="1" applyAlignment="1" applyProtection="1">
      <alignment horizontal="center" vertical="center"/>
      <protection/>
    </xf>
    <xf numFmtId="1" fontId="6" fillId="57" borderId="166" xfId="0" applyNumberFormat="1" applyFont="1" applyFill="1" applyBorder="1" applyAlignment="1" applyProtection="1">
      <alignment horizontal="center" vertical="center"/>
      <protection/>
    </xf>
    <xf numFmtId="0" fontId="2" fillId="57" borderId="67" xfId="0" applyNumberFormat="1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0" fontId="2" fillId="57" borderId="51" xfId="0" applyNumberFormat="1" applyFont="1" applyFill="1" applyBorder="1" applyAlignment="1">
      <alignment horizontal="center" vertical="center" wrapText="1"/>
    </xf>
    <xf numFmtId="49" fontId="2" fillId="57" borderId="63" xfId="0" applyNumberFormat="1" applyFont="1" applyFill="1" applyBorder="1" applyAlignment="1">
      <alignment horizontal="center" vertical="center"/>
    </xf>
    <xf numFmtId="180" fontId="2" fillId="57" borderId="25" xfId="0" applyNumberFormat="1" applyFont="1" applyFill="1" applyBorder="1" applyAlignment="1">
      <alignment horizontal="center" vertical="center" wrapText="1"/>
    </xf>
    <xf numFmtId="1" fontId="2" fillId="57" borderId="25" xfId="0" applyNumberFormat="1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/>
    </xf>
    <xf numFmtId="180" fontId="2" fillId="57" borderId="89" xfId="0" applyNumberFormat="1" applyFont="1" applyFill="1" applyBorder="1" applyAlignment="1">
      <alignment horizontal="center" vertical="center" wrapText="1"/>
    </xf>
    <xf numFmtId="1" fontId="6" fillId="57" borderId="122" xfId="0" applyNumberFormat="1" applyFont="1" applyFill="1" applyBorder="1" applyAlignment="1" applyProtection="1">
      <alignment horizontal="center" vertical="center"/>
      <protection/>
    </xf>
    <xf numFmtId="1" fontId="6" fillId="57" borderId="39" xfId="0" applyNumberFormat="1" applyFont="1" applyFill="1" applyBorder="1" applyAlignment="1" applyProtection="1">
      <alignment horizontal="center" vertical="center"/>
      <protection/>
    </xf>
    <xf numFmtId="1" fontId="6" fillId="57" borderId="123" xfId="0" applyNumberFormat="1" applyFont="1" applyFill="1" applyBorder="1" applyAlignment="1" applyProtection="1">
      <alignment horizontal="center" vertical="center"/>
      <protection/>
    </xf>
    <xf numFmtId="49" fontId="6" fillId="57" borderId="19" xfId="0" applyNumberFormat="1" applyFont="1" applyFill="1" applyBorder="1" applyAlignment="1">
      <alignment horizontal="center" vertical="center"/>
    </xf>
    <xf numFmtId="1" fontId="6" fillId="57" borderId="103" xfId="0" applyNumberFormat="1" applyFont="1" applyFill="1" applyBorder="1" applyAlignment="1">
      <alignment horizontal="center" vertical="center"/>
    </xf>
    <xf numFmtId="1" fontId="6" fillId="57" borderId="93" xfId="0" applyNumberFormat="1" applyFont="1" applyFill="1" applyBorder="1" applyAlignment="1" applyProtection="1">
      <alignment horizontal="center" vertical="center"/>
      <protection/>
    </xf>
    <xf numFmtId="180" fontId="74" fillId="57" borderId="89" xfId="0" applyNumberFormat="1" applyFont="1" applyFill="1" applyBorder="1" applyAlignment="1">
      <alignment horizontal="center" vertical="center" wrapText="1"/>
    </xf>
    <xf numFmtId="1" fontId="74" fillId="57" borderId="23" xfId="0" applyNumberFormat="1" applyFont="1" applyFill="1" applyBorder="1" applyAlignment="1">
      <alignment horizontal="center" vertical="center"/>
    </xf>
    <xf numFmtId="0" fontId="74" fillId="57" borderId="23" xfId="0" applyNumberFormat="1" applyFont="1" applyFill="1" applyBorder="1" applyAlignment="1">
      <alignment horizontal="center" vertical="center"/>
    </xf>
    <xf numFmtId="180" fontId="74" fillId="57" borderId="7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1" fontId="2" fillId="57" borderId="72" xfId="0" applyNumberFormat="1" applyFont="1" applyFill="1" applyBorder="1" applyAlignment="1">
      <alignment horizontal="center" vertical="center" wrapText="1"/>
    </xf>
    <xf numFmtId="0" fontId="2" fillId="57" borderId="36" xfId="0" applyFont="1" applyFill="1" applyBorder="1" applyAlignment="1">
      <alignment horizontal="center" wrapText="1"/>
    </xf>
    <xf numFmtId="0" fontId="2" fillId="57" borderId="36" xfId="0" applyFont="1" applyFill="1" applyBorder="1" applyAlignment="1">
      <alignment horizontal="center"/>
    </xf>
    <xf numFmtId="0" fontId="2" fillId="57" borderId="36" xfId="0" applyFont="1" applyFill="1" applyBorder="1" applyAlignment="1">
      <alignment horizontal="center" vertical="center" wrapText="1"/>
    </xf>
    <xf numFmtId="0" fontId="2" fillId="57" borderId="36" xfId="0" applyFont="1" applyFill="1" applyBorder="1" applyAlignment="1">
      <alignment horizontal="center" vertical="center" wrapText="1"/>
    </xf>
    <xf numFmtId="0" fontId="2" fillId="57" borderId="36" xfId="92" applyFont="1" applyFill="1" applyBorder="1" applyAlignment="1">
      <alignment horizontal="center" vertical="center" wrapText="1"/>
      <protection/>
    </xf>
    <xf numFmtId="0" fontId="2" fillId="57" borderId="36" xfId="92" applyNumberFormat="1" applyFont="1" applyFill="1" applyBorder="1" applyAlignment="1" applyProtection="1">
      <alignment horizontal="center" vertical="center"/>
      <protection/>
    </xf>
    <xf numFmtId="182" fontId="6" fillId="0" borderId="106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49" fontId="2" fillId="57" borderId="167" xfId="0" applyNumberFormat="1" applyFont="1" applyFill="1" applyBorder="1" applyAlignment="1" applyProtection="1">
      <alignment horizontal="left" vertical="center"/>
      <protection locked="0"/>
    </xf>
    <xf numFmtId="49" fontId="2" fillId="57" borderId="94" xfId="93" applyNumberFormat="1" applyFont="1" applyFill="1" applyBorder="1" applyAlignment="1" applyProtection="1">
      <alignment horizontal="right" vertical="center" wrapText="1"/>
      <protection locked="0"/>
    </xf>
    <xf numFmtId="0" fontId="2" fillId="57" borderId="63" xfId="0" applyFont="1" applyFill="1" applyBorder="1" applyAlignment="1" applyProtection="1">
      <alignment horizontal="center" vertical="center" wrapText="1"/>
      <protection locked="0"/>
    </xf>
    <xf numFmtId="0" fontId="2" fillId="57" borderId="20" xfId="0" applyFont="1" applyFill="1" applyBorder="1" applyAlignment="1" applyProtection="1">
      <alignment horizontal="center" vertical="center" wrapText="1"/>
      <protection locked="0"/>
    </xf>
    <xf numFmtId="181" fontId="2" fillId="57" borderId="36" xfId="0" applyNumberFormat="1" applyFont="1" applyFill="1" applyBorder="1" applyAlignment="1" applyProtection="1">
      <alignment horizontal="center" vertical="center"/>
      <protection locked="0"/>
    </xf>
    <xf numFmtId="181" fontId="2" fillId="57" borderId="120" xfId="0" applyNumberFormat="1" applyFont="1" applyFill="1" applyBorder="1" applyAlignment="1" applyProtection="1">
      <alignment horizontal="center" vertical="center"/>
      <protection locked="0"/>
    </xf>
    <xf numFmtId="182" fontId="2" fillId="57" borderId="66" xfId="93" applyNumberFormat="1" applyFont="1" applyFill="1" applyBorder="1" applyAlignment="1" applyProtection="1">
      <alignment horizontal="center" vertical="center"/>
      <protection locked="0"/>
    </xf>
    <xf numFmtId="0" fontId="2" fillId="57" borderId="93" xfId="0" applyFont="1" applyFill="1" applyBorder="1" applyAlignment="1">
      <alignment horizontal="center" vertical="center" wrapText="1"/>
    </xf>
    <xf numFmtId="180" fontId="2" fillId="57" borderId="94" xfId="0" applyNumberFormat="1" applyFont="1" applyFill="1" applyBorder="1" applyAlignment="1">
      <alignment horizontal="center" vertical="center" wrapText="1"/>
    </xf>
    <xf numFmtId="1" fontId="2" fillId="57" borderId="168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36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20" xfId="0" applyNumberFormat="1" applyFont="1" applyFill="1" applyBorder="1" applyAlignment="1" applyProtection="1">
      <alignment horizontal="center" vertical="center" wrapText="1"/>
      <protection hidden="1"/>
    </xf>
    <xf numFmtId="180" fontId="6" fillId="57" borderId="0" xfId="0" applyNumberFormat="1" applyFont="1" applyFill="1" applyBorder="1" applyAlignment="1" applyProtection="1">
      <alignment vertical="center"/>
      <protection/>
    </xf>
    <xf numFmtId="1" fontId="2" fillId="57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57" borderId="36" xfId="0" applyFont="1" applyFill="1" applyBorder="1" applyAlignment="1" applyProtection="1">
      <alignment horizontal="center" vertical="center" wrapText="1"/>
      <protection locked="0"/>
    </xf>
    <xf numFmtId="182" fontId="6" fillId="57" borderId="66" xfId="93" applyNumberFormat="1" applyFont="1" applyFill="1" applyBorder="1" applyAlignment="1" applyProtection="1">
      <alignment horizontal="center" vertical="center"/>
      <protection locked="0"/>
    </xf>
    <xf numFmtId="0" fontId="6" fillId="57" borderId="93" xfId="0" applyFont="1" applyFill="1" applyBorder="1" applyAlignment="1">
      <alignment horizontal="center" vertical="center" wrapText="1"/>
    </xf>
    <xf numFmtId="181" fontId="6" fillId="57" borderId="36" xfId="0" applyNumberFormat="1" applyFont="1" applyFill="1" applyBorder="1" applyAlignment="1" applyProtection="1">
      <alignment horizontal="center" vertical="center"/>
      <protection locked="0"/>
    </xf>
    <xf numFmtId="180" fontId="6" fillId="57" borderId="94" xfId="0" applyNumberFormat="1" applyFont="1" applyFill="1" applyBorder="1" applyAlignment="1">
      <alignment horizontal="center" vertical="center" wrapText="1"/>
    </xf>
    <xf numFmtId="1" fontId="2" fillId="57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57" borderId="30" xfId="0" applyFont="1" applyFill="1" applyBorder="1" applyAlignment="1" applyProtection="1">
      <alignment horizontal="center" vertical="center" wrapText="1"/>
      <protection locked="0"/>
    </xf>
    <xf numFmtId="1" fontId="2" fillId="57" borderId="169" xfId="0" applyNumberFormat="1" applyFont="1" applyFill="1" applyBorder="1" applyAlignment="1" applyProtection="1">
      <alignment horizontal="center" vertical="center" wrapText="1"/>
      <protection hidden="1"/>
    </xf>
    <xf numFmtId="49" fontId="6" fillId="57" borderId="94" xfId="0" applyNumberFormat="1" applyFont="1" applyFill="1" applyBorder="1" applyAlignment="1" applyProtection="1">
      <alignment horizontal="left" vertical="center" wrapText="1"/>
      <protection locked="0"/>
    </xf>
    <xf numFmtId="0" fontId="2" fillId="57" borderId="63" xfId="0" applyNumberFormat="1" applyFont="1" applyFill="1" applyBorder="1" applyAlignment="1" applyProtection="1">
      <alignment horizontal="center" vertical="center"/>
      <protection locked="0"/>
    </xf>
    <xf numFmtId="0" fontId="2" fillId="57" borderId="20" xfId="0" applyNumberFormat="1" applyFont="1" applyFill="1" applyBorder="1" applyAlignment="1" applyProtection="1">
      <alignment horizontal="center" vertical="center"/>
      <protection locked="0"/>
    </xf>
    <xf numFmtId="0" fontId="2" fillId="57" borderId="36" xfId="0" applyNumberFormat="1" applyFont="1" applyFill="1" applyBorder="1" applyAlignment="1" applyProtection="1">
      <alignment horizontal="center" vertical="center"/>
      <protection locked="0"/>
    </xf>
    <xf numFmtId="0" fontId="2" fillId="57" borderId="120" xfId="0" applyNumberFormat="1" applyFont="1" applyFill="1" applyBorder="1" applyAlignment="1" applyProtection="1">
      <alignment horizontal="center" vertical="center"/>
      <protection locked="0"/>
    </xf>
    <xf numFmtId="180" fontId="6" fillId="57" borderId="36" xfId="0" applyNumberFormat="1" applyFont="1" applyFill="1" applyBorder="1" applyAlignment="1">
      <alignment horizontal="center" vertical="center" wrapText="1"/>
    </xf>
    <xf numFmtId="181" fontId="6" fillId="57" borderId="98" xfId="0" applyNumberFormat="1" applyFont="1" applyFill="1" applyBorder="1" applyAlignment="1" applyProtection="1">
      <alignment horizontal="center" vertical="center"/>
      <protection locked="0"/>
    </xf>
    <xf numFmtId="49" fontId="6" fillId="57" borderId="94" xfId="93" applyNumberFormat="1" applyFont="1" applyFill="1" applyBorder="1" applyAlignment="1" applyProtection="1">
      <alignment horizontal="left" vertical="center" wrapText="1"/>
      <protection locked="0"/>
    </xf>
    <xf numFmtId="0" fontId="8" fillId="57" borderId="36" xfId="0" applyNumberFormat="1" applyFont="1" applyFill="1" applyBorder="1" applyAlignment="1" applyProtection="1">
      <alignment horizontal="center" vertical="center"/>
      <protection locked="0"/>
    </xf>
    <xf numFmtId="0" fontId="8" fillId="57" borderId="120" xfId="0" applyNumberFormat="1" applyFont="1" applyFill="1" applyBorder="1" applyAlignment="1" applyProtection="1">
      <alignment horizontal="center" vertical="center"/>
      <protection locked="0"/>
    </xf>
    <xf numFmtId="182" fontId="6" fillId="57" borderId="167" xfId="93" applyNumberFormat="1" applyFont="1" applyFill="1" applyBorder="1" applyAlignment="1" applyProtection="1">
      <alignment horizontal="center" vertical="center"/>
      <protection locked="0"/>
    </xf>
    <xf numFmtId="1" fontId="6" fillId="57" borderId="36" xfId="93" applyNumberFormat="1" applyFont="1" applyFill="1" applyBorder="1" applyAlignment="1" applyProtection="1">
      <alignment horizontal="center" vertical="center"/>
      <protection locked="0"/>
    </xf>
    <xf numFmtId="1" fontId="6" fillId="57" borderId="98" xfId="93" applyNumberFormat="1" applyFont="1" applyFill="1" applyBorder="1" applyAlignment="1" applyProtection="1">
      <alignment horizontal="center" vertical="center"/>
      <protection locked="0"/>
    </xf>
    <xf numFmtId="1" fontId="6" fillId="57" borderId="170" xfId="93" applyNumberFormat="1" applyFont="1" applyFill="1" applyBorder="1" applyAlignment="1" applyProtection="1">
      <alignment horizontal="center" vertical="center"/>
      <protection locked="0"/>
    </xf>
    <xf numFmtId="49" fontId="2" fillId="57" borderId="94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103" xfId="0" applyFont="1" applyFill="1" applyBorder="1" applyAlignment="1">
      <alignment horizontal="center" vertical="center" wrapText="1"/>
    </xf>
    <xf numFmtId="181" fontId="2" fillId="57" borderId="127" xfId="0" applyNumberFormat="1" applyFont="1" applyFill="1" applyBorder="1" applyAlignment="1" applyProtection="1">
      <alignment horizontal="center" vertical="center"/>
      <protection locked="0"/>
    </xf>
    <xf numFmtId="181" fontId="2" fillId="57" borderId="126" xfId="0" applyNumberFormat="1" applyFont="1" applyFill="1" applyBorder="1" applyAlignment="1" applyProtection="1">
      <alignment horizontal="center" vertical="center"/>
      <protection locked="0"/>
    </xf>
    <xf numFmtId="180" fontId="2" fillId="57" borderId="10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82" fontId="8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180" fontId="2" fillId="0" borderId="44" xfId="0" applyNumberFormat="1" applyFont="1" applyFill="1" applyBorder="1" applyAlignment="1" applyProtection="1">
      <alignment horizontal="left" vertical="top"/>
      <protection/>
    </xf>
    <xf numFmtId="0" fontId="2" fillId="0" borderId="3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" fontId="6" fillId="0" borderId="15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2" fontId="6" fillId="0" borderId="171" xfId="0" applyNumberFormat="1" applyFont="1" applyFill="1" applyBorder="1" applyAlignment="1" applyProtection="1">
      <alignment horizontal="center" vertical="center"/>
      <protection/>
    </xf>
    <xf numFmtId="1" fontId="6" fillId="0" borderId="171" xfId="0" applyNumberFormat="1" applyFont="1" applyFill="1" applyBorder="1" applyAlignment="1">
      <alignment horizontal="center" vertical="center"/>
    </xf>
    <xf numFmtId="1" fontId="6" fillId="0" borderId="171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>
      <alignment vertical="center" wrapText="1"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13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1" fontId="2" fillId="0" borderId="113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49" fontId="2" fillId="0" borderId="172" xfId="0" applyNumberFormat="1" applyFont="1" applyFill="1" applyBorder="1" applyAlignment="1" applyProtection="1">
      <alignment horizontal="center" vertical="center"/>
      <protection/>
    </xf>
    <xf numFmtId="0" fontId="2" fillId="0" borderId="173" xfId="0" applyFont="1" applyFill="1" applyBorder="1" applyAlignment="1">
      <alignment horizontal="center" vertical="center" wrapText="1"/>
    </xf>
    <xf numFmtId="0" fontId="2" fillId="0" borderId="174" xfId="0" applyNumberFormat="1" applyFont="1" applyFill="1" applyBorder="1" applyAlignment="1" applyProtection="1">
      <alignment horizontal="center" vertical="center"/>
      <protection/>
    </xf>
    <xf numFmtId="186" fontId="2" fillId="0" borderId="121" xfId="0" applyNumberFormat="1" applyFont="1" applyFill="1" applyBorder="1" applyAlignment="1" applyProtection="1">
      <alignment horizontal="center" vertical="center"/>
      <protection/>
    </xf>
    <xf numFmtId="49" fontId="2" fillId="0" borderId="167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center" vertical="center" wrapText="1"/>
    </xf>
    <xf numFmtId="49" fontId="2" fillId="57" borderId="167" xfId="0" applyNumberFormat="1" applyFont="1" applyFill="1" applyBorder="1" applyAlignment="1" applyProtection="1">
      <alignment horizontal="center" vertical="center"/>
      <protection/>
    </xf>
    <xf numFmtId="0" fontId="2" fillId="57" borderId="168" xfId="0" applyNumberFormat="1" applyFont="1" applyFill="1" applyBorder="1" applyAlignment="1" applyProtection="1">
      <alignment horizontal="center" vertical="center"/>
      <protection/>
    </xf>
    <xf numFmtId="0" fontId="2" fillId="57" borderId="36" xfId="0" applyNumberFormat="1" applyFont="1" applyFill="1" applyBorder="1" applyAlignment="1" applyProtection="1">
      <alignment horizontal="center" vertical="center"/>
      <protection/>
    </xf>
    <xf numFmtId="0" fontId="2" fillId="57" borderId="120" xfId="0" applyNumberFormat="1" applyFont="1" applyFill="1" applyBorder="1" applyAlignment="1" applyProtection="1">
      <alignment horizontal="center" vertical="center"/>
      <protection/>
    </xf>
    <xf numFmtId="182" fontId="2" fillId="57" borderId="167" xfId="0" applyNumberFormat="1" applyFont="1" applyFill="1" applyBorder="1" applyAlignment="1">
      <alignment horizontal="center"/>
    </xf>
    <xf numFmtId="0" fontId="2" fillId="57" borderId="120" xfId="0" applyFont="1" applyFill="1" applyBorder="1" applyAlignment="1">
      <alignment horizontal="center"/>
    </xf>
    <xf numFmtId="0" fontId="2" fillId="57" borderId="168" xfId="0" applyFont="1" applyFill="1" applyBorder="1" applyAlignment="1">
      <alignment horizontal="center"/>
    </xf>
    <xf numFmtId="1" fontId="2" fillId="57" borderId="168" xfId="0" applyNumberFormat="1" applyFont="1" applyFill="1" applyBorder="1" applyAlignment="1">
      <alignment horizontal="center"/>
    </xf>
    <xf numFmtId="1" fontId="2" fillId="57" borderId="36" xfId="0" applyNumberFormat="1" applyFont="1" applyFill="1" applyBorder="1" applyAlignment="1">
      <alignment horizontal="center"/>
    </xf>
    <xf numFmtId="180" fontId="2" fillId="57" borderId="0" xfId="0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180" fontId="2" fillId="57" borderId="36" xfId="0" applyNumberFormat="1" applyFont="1" applyFill="1" applyBorder="1" applyAlignment="1" applyProtection="1">
      <alignment vertical="center"/>
      <protection/>
    </xf>
    <xf numFmtId="0" fontId="2" fillId="57" borderId="36" xfId="0" applyFont="1" applyFill="1" applyBorder="1" applyAlignment="1">
      <alignment horizontal="center"/>
    </xf>
    <xf numFmtId="49" fontId="39" fillId="57" borderId="36" xfId="0" applyNumberFormat="1" applyFont="1" applyFill="1" applyBorder="1" applyAlignment="1" applyProtection="1">
      <alignment horizontal="center" vertical="center" wrapText="1"/>
      <protection/>
    </xf>
    <xf numFmtId="0" fontId="2" fillId="57" borderId="118" xfId="92" applyNumberFormat="1" applyFont="1" applyFill="1" applyBorder="1" applyAlignment="1" applyProtection="1">
      <alignment horizontal="left" vertical="center" wrapText="1"/>
      <protection/>
    </xf>
    <xf numFmtId="181" fontId="2" fillId="0" borderId="135" xfId="0" applyNumberFormat="1" applyFont="1" applyFill="1" applyBorder="1" applyAlignment="1" applyProtection="1">
      <alignment horizontal="center" vertical="center"/>
      <protection/>
    </xf>
    <xf numFmtId="0" fontId="6" fillId="0" borderId="175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vertical="center"/>
      <protection/>
    </xf>
    <xf numFmtId="0" fontId="39" fillId="0" borderId="126" xfId="0" applyNumberFormat="1" applyFont="1" applyFill="1" applyBorder="1" applyAlignment="1" applyProtection="1">
      <alignment horizontal="center" vertical="center"/>
      <protection/>
    </xf>
    <xf numFmtId="182" fontId="6" fillId="0" borderId="176" xfId="0" applyNumberFormat="1" applyFont="1" applyFill="1" applyBorder="1" applyAlignment="1" applyProtection="1">
      <alignment horizontal="center" vertical="center"/>
      <protection/>
    </xf>
    <xf numFmtId="182" fontId="6" fillId="55" borderId="177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178" xfId="0" applyNumberFormat="1" applyFont="1" applyFill="1" applyBorder="1" applyAlignment="1">
      <alignment horizontal="center" vertical="center" wrapText="1"/>
    </xf>
    <xf numFmtId="0" fontId="2" fillId="57" borderId="20" xfId="0" applyNumberFormat="1" applyFont="1" applyFill="1" applyBorder="1" applyAlignment="1">
      <alignment horizontal="center" vertical="center" wrapText="1"/>
    </xf>
    <xf numFmtId="0" fontId="2" fillId="57" borderId="30" xfId="0" applyNumberFormat="1" applyFont="1" applyFill="1" applyBorder="1" applyAlignment="1">
      <alignment horizontal="center" vertical="center" wrapText="1"/>
    </xf>
    <xf numFmtId="1" fontId="2" fillId="57" borderId="20" xfId="0" applyNumberFormat="1" applyFont="1" applyFill="1" applyBorder="1" applyAlignment="1">
      <alignment horizontal="center" vertical="center" wrapText="1"/>
    </xf>
    <xf numFmtId="0" fontId="2" fillId="57" borderId="179" xfId="0" applyFont="1" applyFill="1" applyBorder="1" applyAlignment="1">
      <alignment horizontal="center" vertical="center" wrapText="1"/>
    </xf>
    <xf numFmtId="0" fontId="6" fillId="57" borderId="180" xfId="0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181" xfId="0" applyNumberFormat="1" applyFont="1" applyFill="1" applyBorder="1" applyAlignment="1" applyProtection="1">
      <alignment horizontal="center" vertical="center"/>
      <protection/>
    </xf>
    <xf numFmtId="0" fontId="2" fillId="0" borderId="182" xfId="0" applyNumberFormat="1" applyFont="1" applyFill="1" applyBorder="1" applyAlignment="1" applyProtection="1">
      <alignment horizontal="center" vertical="center"/>
      <protection/>
    </xf>
    <xf numFmtId="182" fontId="6" fillId="0" borderId="98" xfId="0" applyNumberFormat="1" applyFont="1" applyFill="1" applyBorder="1" applyAlignment="1" applyProtection="1">
      <alignment horizontal="center" vertical="center"/>
      <protection/>
    </xf>
    <xf numFmtId="1" fontId="2" fillId="57" borderId="9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83" xfId="0" applyNumberFormat="1" applyFont="1" applyFill="1" applyBorder="1" applyAlignment="1" applyProtection="1">
      <alignment horizontal="center" vertical="center"/>
      <protection/>
    </xf>
    <xf numFmtId="180" fontId="2" fillId="0" borderId="169" xfId="0" applyNumberFormat="1" applyFont="1" applyFill="1" applyBorder="1" applyAlignment="1" applyProtection="1">
      <alignment vertical="center"/>
      <protection/>
    </xf>
    <xf numFmtId="180" fontId="2" fillId="0" borderId="36" xfId="0" applyNumberFormat="1" applyFont="1" applyFill="1" applyBorder="1" applyAlignment="1" applyProtection="1">
      <alignment vertical="center"/>
      <protection/>
    </xf>
    <xf numFmtId="180" fontId="2" fillId="57" borderId="36" xfId="0" applyNumberFormat="1" applyFont="1" applyFill="1" applyBorder="1" applyAlignment="1" applyProtection="1">
      <alignment vertical="center"/>
      <protection/>
    </xf>
    <xf numFmtId="180" fontId="6" fillId="0" borderId="36" xfId="0" applyNumberFormat="1" applyFont="1" applyFill="1" applyBorder="1" applyAlignment="1" applyProtection="1">
      <alignment vertical="center"/>
      <protection/>
    </xf>
    <xf numFmtId="180" fontId="6" fillId="57" borderId="36" xfId="0" applyNumberFormat="1" applyFont="1" applyFill="1" applyBorder="1" applyAlignment="1" applyProtection="1">
      <alignment vertical="center"/>
      <protection/>
    </xf>
    <xf numFmtId="182" fontId="6" fillId="0" borderId="36" xfId="0" applyNumberFormat="1" applyFont="1" applyFill="1" applyBorder="1" applyAlignment="1">
      <alignment horizontal="center" vertical="center"/>
    </xf>
    <xf numFmtId="180" fontId="9" fillId="0" borderId="36" xfId="0" applyNumberFormat="1" applyFont="1" applyFill="1" applyBorder="1" applyAlignment="1" applyProtection="1">
      <alignment horizontal="center" vertical="center"/>
      <protection/>
    </xf>
    <xf numFmtId="180" fontId="6" fillId="0" borderId="36" xfId="0" applyNumberFormat="1" applyFont="1" applyFill="1" applyBorder="1" applyAlignment="1" applyProtection="1">
      <alignment horizontal="center" vertical="center"/>
      <protection/>
    </xf>
    <xf numFmtId="180" fontId="6" fillId="0" borderId="36" xfId="0" applyNumberFormat="1" applyFont="1" applyFill="1" applyBorder="1" applyAlignment="1" applyProtection="1">
      <alignment horizontal="left" vertical="top" wrapText="1"/>
      <protection/>
    </xf>
    <xf numFmtId="180" fontId="7" fillId="0" borderId="36" xfId="0" applyNumberFormat="1" applyFont="1" applyFill="1" applyBorder="1" applyAlignment="1" applyProtection="1">
      <alignment vertical="center"/>
      <protection/>
    </xf>
    <xf numFmtId="49" fontId="2" fillId="57" borderId="88" xfId="0" applyNumberFormat="1" applyFont="1" applyFill="1" applyBorder="1" applyAlignment="1" applyProtection="1">
      <alignment horizontal="left" vertical="center"/>
      <protection/>
    </xf>
    <xf numFmtId="49" fontId="2" fillId="57" borderId="66" xfId="0" applyNumberFormat="1" applyFont="1" applyFill="1" applyBorder="1" applyAlignment="1">
      <alignment horizontal="left" vertical="center" wrapText="1"/>
    </xf>
    <xf numFmtId="0" fontId="2" fillId="57" borderId="71" xfId="0" applyFont="1" applyFill="1" applyBorder="1" applyAlignment="1">
      <alignment horizontal="center" vertical="center" wrapText="1"/>
    </xf>
    <xf numFmtId="0" fontId="2" fillId="57" borderId="23" xfId="0" applyFont="1" applyFill="1" applyBorder="1" applyAlignment="1">
      <alignment horizontal="center" vertical="center" wrapText="1"/>
    </xf>
    <xf numFmtId="181" fontId="2" fillId="57" borderId="72" xfId="0" applyNumberFormat="1" applyFont="1" applyFill="1" applyBorder="1" applyAlignment="1" applyProtection="1">
      <alignment horizontal="center" vertical="center"/>
      <protection/>
    </xf>
    <xf numFmtId="182" fontId="6" fillId="57" borderId="41" xfId="0" applyNumberFormat="1" applyFont="1" applyFill="1" applyBorder="1" applyAlignment="1" applyProtection="1">
      <alignment horizontal="center" vertical="center"/>
      <protection/>
    </xf>
    <xf numFmtId="180" fontId="6" fillId="57" borderId="19" xfId="0" applyNumberFormat="1" applyFont="1" applyFill="1" applyBorder="1" applyAlignment="1">
      <alignment horizontal="center" vertical="center" wrapText="1"/>
    </xf>
    <xf numFmtId="1" fontId="2" fillId="57" borderId="35" xfId="0" applyNumberFormat="1" applyFont="1" applyFill="1" applyBorder="1" applyAlignment="1">
      <alignment horizontal="center" vertical="center" wrapText="1"/>
    </xf>
    <xf numFmtId="1" fontId="2" fillId="57" borderId="23" xfId="0" applyNumberFormat="1" applyFont="1" applyFill="1" applyBorder="1" applyAlignment="1">
      <alignment horizontal="center" vertical="center" wrapText="1"/>
    </xf>
    <xf numFmtId="1" fontId="2" fillId="57" borderId="44" xfId="0" applyNumberFormat="1" applyFont="1" applyFill="1" applyBorder="1" applyAlignment="1">
      <alignment horizontal="center" vertical="center" wrapText="1"/>
    </xf>
    <xf numFmtId="1" fontId="2" fillId="57" borderId="34" xfId="0" applyNumberFormat="1" applyFont="1" applyFill="1" applyBorder="1" applyAlignment="1">
      <alignment horizontal="center" vertical="center" wrapText="1"/>
    </xf>
    <xf numFmtId="0" fontId="2" fillId="57" borderId="34" xfId="0" applyFont="1" applyFill="1" applyBorder="1" applyAlignment="1">
      <alignment horizontal="center" vertical="center" wrapText="1"/>
    </xf>
    <xf numFmtId="0" fontId="2" fillId="57" borderId="22" xfId="0" applyFont="1" applyFill="1" applyBorder="1" applyAlignment="1">
      <alignment horizontal="center" vertical="center" wrapText="1"/>
    </xf>
    <xf numFmtId="0" fontId="2" fillId="57" borderId="35" xfId="0" applyFont="1" applyFill="1" applyBorder="1" applyAlignment="1">
      <alignment horizontal="center" vertical="center" wrapText="1"/>
    </xf>
    <xf numFmtId="0" fontId="2" fillId="57" borderId="44" xfId="0" applyFont="1" applyFill="1" applyBorder="1" applyAlignment="1">
      <alignment horizontal="center" vertical="center" wrapText="1"/>
    </xf>
    <xf numFmtId="180" fontId="2" fillId="57" borderId="0" xfId="0" applyNumberFormat="1" applyFont="1" applyFill="1" applyBorder="1" applyAlignment="1" applyProtection="1">
      <alignment vertical="center"/>
      <protection/>
    </xf>
    <xf numFmtId="49" fontId="2" fillId="57" borderId="184" xfId="0" applyNumberFormat="1" applyFont="1" applyFill="1" applyBorder="1" applyAlignment="1">
      <alignment horizontal="left" vertical="center" wrapText="1"/>
    </xf>
    <xf numFmtId="181" fontId="8" fillId="57" borderId="72" xfId="0" applyNumberFormat="1" applyFont="1" applyFill="1" applyBorder="1" applyAlignment="1" applyProtection="1">
      <alignment horizontal="center" vertical="center"/>
      <protection/>
    </xf>
    <xf numFmtId="182" fontId="6" fillId="57" borderId="33" xfId="0" applyNumberFormat="1" applyFont="1" applyFill="1" applyBorder="1" applyAlignment="1" applyProtection="1">
      <alignment horizontal="center" vertical="center"/>
      <protection/>
    </xf>
    <xf numFmtId="0" fontId="6" fillId="57" borderId="68" xfId="0" applyFont="1" applyFill="1" applyBorder="1" applyAlignment="1">
      <alignment horizontal="center" vertical="center" wrapText="1"/>
    </xf>
    <xf numFmtId="180" fontId="6" fillId="57" borderId="83" xfId="0" applyNumberFormat="1" applyFont="1" applyFill="1" applyBorder="1" applyAlignment="1">
      <alignment horizontal="center" vertical="center" wrapText="1"/>
    </xf>
    <xf numFmtId="0" fontId="6" fillId="57" borderId="64" xfId="0" applyFont="1" applyFill="1" applyBorder="1" applyAlignment="1">
      <alignment horizontal="center" vertical="center" wrapText="1"/>
    </xf>
    <xf numFmtId="180" fontId="6" fillId="57" borderId="69" xfId="0" applyNumberFormat="1" applyFont="1" applyFill="1" applyBorder="1" applyAlignment="1">
      <alignment horizontal="center" vertical="center" wrapText="1"/>
    </xf>
    <xf numFmtId="0" fontId="10" fillId="57" borderId="35" xfId="0" applyFont="1" applyFill="1" applyBorder="1" applyAlignment="1">
      <alignment/>
    </xf>
    <xf numFmtId="0" fontId="2" fillId="57" borderId="78" xfId="0" applyFont="1" applyFill="1" applyBorder="1" applyAlignment="1">
      <alignment horizontal="center" vertical="center" wrapText="1"/>
    </xf>
    <xf numFmtId="181" fontId="8" fillId="57" borderId="78" xfId="0" applyNumberFormat="1" applyFont="1" applyFill="1" applyBorder="1" applyAlignment="1" applyProtection="1">
      <alignment horizontal="center" vertical="center"/>
      <protection/>
    </xf>
    <xf numFmtId="182" fontId="6" fillId="57" borderId="78" xfId="0" applyNumberFormat="1" applyFont="1" applyFill="1" applyBorder="1" applyAlignment="1" applyProtection="1">
      <alignment horizontal="center" vertical="center"/>
      <protection/>
    </xf>
    <xf numFmtId="1" fontId="6" fillId="57" borderId="78" xfId="0" applyNumberFormat="1" applyFont="1" applyFill="1" applyBorder="1" applyAlignment="1" applyProtection="1">
      <alignment horizontal="center" vertical="center"/>
      <protection/>
    </xf>
    <xf numFmtId="49" fontId="2" fillId="57" borderId="184" xfId="0" applyNumberFormat="1" applyFont="1" applyFill="1" applyBorder="1" applyAlignment="1">
      <alignment vertical="center" wrapText="1"/>
    </xf>
    <xf numFmtId="0" fontId="2" fillId="57" borderId="68" xfId="0" applyNumberFormat="1" applyFont="1" applyFill="1" applyBorder="1" applyAlignment="1">
      <alignment horizontal="center" vertical="center"/>
    </xf>
    <xf numFmtId="49" fontId="2" fillId="57" borderId="64" xfId="0" applyNumberFormat="1" applyFont="1" applyFill="1" applyBorder="1" applyAlignment="1">
      <alignment horizontal="center" vertical="center"/>
    </xf>
    <xf numFmtId="0" fontId="2" fillId="57" borderId="69" xfId="0" applyNumberFormat="1" applyFont="1" applyFill="1" applyBorder="1" applyAlignment="1" applyProtection="1">
      <alignment horizontal="center" vertical="center"/>
      <protection/>
    </xf>
    <xf numFmtId="182" fontId="6" fillId="57" borderId="184" xfId="0" applyNumberFormat="1" applyFont="1" applyFill="1" applyBorder="1" applyAlignment="1" applyProtection="1">
      <alignment horizontal="center" vertical="center"/>
      <protection/>
    </xf>
    <xf numFmtId="1" fontId="6" fillId="57" borderId="64" xfId="0" applyNumberFormat="1" applyFont="1" applyFill="1" applyBorder="1" applyAlignment="1">
      <alignment horizontal="center" vertical="center"/>
    </xf>
    <xf numFmtId="0" fontId="6" fillId="57" borderId="64" xfId="0" applyNumberFormat="1" applyFont="1" applyFill="1" applyBorder="1" applyAlignment="1">
      <alignment horizontal="center" vertical="center"/>
    </xf>
    <xf numFmtId="0" fontId="2" fillId="57" borderId="68" xfId="0" applyNumberFormat="1" applyFont="1" applyFill="1" applyBorder="1" applyAlignment="1">
      <alignment horizontal="center" vertical="center" wrapText="1"/>
    </xf>
    <xf numFmtId="0" fontId="2" fillId="57" borderId="64" xfId="0" applyNumberFormat="1" applyFont="1" applyFill="1" applyBorder="1" applyAlignment="1">
      <alignment horizontal="center" vertical="center" wrapText="1"/>
    </xf>
    <xf numFmtId="0" fontId="2" fillId="57" borderId="69" xfId="0" applyNumberFormat="1" applyFont="1" applyFill="1" applyBorder="1" applyAlignment="1">
      <alignment horizontal="center" vertical="center" wrapText="1"/>
    </xf>
    <xf numFmtId="1" fontId="2" fillId="57" borderId="64" xfId="0" applyNumberFormat="1" applyFont="1" applyFill="1" applyBorder="1" applyAlignment="1">
      <alignment horizontal="center" vertical="center" wrapText="1"/>
    </xf>
    <xf numFmtId="1" fontId="2" fillId="57" borderId="69" xfId="0" applyNumberFormat="1" applyFont="1" applyFill="1" applyBorder="1" applyAlignment="1">
      <alignment horizontal="center" vertical="center" wrapText="1"/>
    </xf>
    <xf numFmtId="1" fontId="2" fillId="57" borderId="68" xfId="0" applyNumberFormat="1" applyFont="1" applyFill="1" applyBorder="1" applyAlignment="1">
      <alignment horizontal="center" vertical="center" wrapText="1"/>
    </xf>
    <xf numFmtId="0" fontId="2" fillId="57" borderId="185" xfId="0" applyNumberFormat="1" applyFont="1" applyFill="1" applyBorder="1" applyAlignment="1">
      <alignment horizontal="center" vertical="center" wrapText="1"/>
    </xf>
    <xf numFmtId="49" fontId="2" fillId="0" borderId="149" xfId="0" applyNumberFormat="1" applyFont="1" applyFill="1" applyBorder="1" applyAlignment="1" applyProtection="1">
      <alignment horizontal="left" vertical="center"/>
      <protection/>
    </xf>
    <xf numFmtId="49" fontId="45" fillId="0" borderId="186" xfId="0" applyNumberFormat="1" applyFont="1" applyFill="1" applyBorder="1" applyAlignment="1">
      <alignment vertical="center" wrapText="1"/>
    </xf>
    <xf numFmtId="0" fontId="2" fillId="0" borderId="150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6" fontId="2" fillId="0" borderId="182" xfId="0" applyNumberFormat="1" applyFont="1" applyFill="1" applyBorder="1" applyAlignment="1" applyProtection="1">
      <alignment horizontal="center" vertical="center" wrapText="1"/>
      <protection/>
    </xf>
    <xf numFmtId="182" fontId="2" fillId="0" borderId="187" xfId="0" applyNumberFormat="1" applyFont="1" applyFill="1" applyBorder="1" applyAlignment="1" applyProtection="1">
      <alignment horizontal="center" vertical="center"/>
      <protection/>
    </xf>
    <xf numFmtId="0" fontId="2" fillId="0" borderId="12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82" xfId="0" applyFont="1" applyFill="1" applyBorder="1" applyAlignment="1">
      <alignment horizontal="center" vertical="center" wrapText="1"/>
    </xf>
    <xf numFmtId="0" fontId="2" fillId="0" borderId="188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center" vertical="center" wrapText="1"/>
    </xf>
    <xf numFmtId="0" fontId="2" fillId="0" borderId="192" xfId="0" applyFont="1" applyFill="1" applyBorder="1" applyAlignment="1">
      <alignment horizontal="center" vertical="center" wrapText="1"/>
    </xf>
    <xf numFmtId="49" fontId="2" fillId="0" borderId="167" xfId="0" applyNumberFormat="1" applyFont="1" applyFill="1" applyBorder="1" applyAlignment="1" applyProtection="1">
      <alignment horizontal="left" vertical="center"/>
      <protection/>
    </xf>
    <xf numFmtId="49" fontId="45" fillId="0" borderId="170" xfId="0" applyNumberFormat="1" applyFont="1" applyFill="1" applyBorder="1" applyAlignment="1">
      <alignment vertical="center" wrapText="1"/>
    </xf>
    <xf numFmtId="0" fontId="2" fillId="0" borderId="169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186" fontId="2" fillId="0" borderId="98" xfId="0" applyNumberFormat="1" applyFont="1" applyFill="1" applyBorder="1" applyAlignment="1" applyProtection="1">
      <alignment horizontal="center" vertical="center" wrapText="1"/>
      <protection/>
    </xf>
    <xf numFmtId="182" fontId="2" fillId="0" borderId="167" xfId="0" applyNumberFormat="1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68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1" fontId="6" fillId="57" borderId="194" xfId="0" applyNumberFormat="1" applyFont="1" applyFill="1" applyBorder="1" applyAlignment="1" applyProtection="1">
      <alignment horizontal="center" vertical="center"/>
      <protection/>
    </xf>
    <xf numFmtId="0" fontId="0" fillId="0" borderId="19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3" xfId="0" applyFont="1" applyBorder="1" applyAlignment="1">
      <alignment vertical="center"/>
    </xf>
    <xf numFmtId="0" fontId="2" fillId="0" borderId="66" xfId="0" applyFont="1" applyFill="1" applyBorder="1" applyAlignment="1">
      <alignment horizontal="left" vertical="center" wrapText="1"/>
    </xf>
    <xf numFmtId="49" fontId="2" fillId="0" borderId="88" xfId="0" applyNumberFormat="1" applyFont="1" applyFill="1" applyBorder="1" applyAlignment="1">
      <alignment horizontal="left" vertical="center" wrapText="1"/>
    </xf>
    <xf numFmtId="182" fontId="6" fillId="0" borderId="65" xfId="0" applyNumberFormat="1" applyFont="1" applyFill="1" applyBorder="1" applyAlignment="1" applyProtection="1">
      <alignment horizontal="center" vertical="center"/>
      <protection/>
    </xf>
    <xf numFmtId="49" fontId="2" fillId="0" borderId="184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182" fontId="2" fillId="57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82" fontId="9" fillId="0" borderId="108" xfId="0" applyNumberFormat="1" applyFont="1" applyFill="1" applyBorder="1" applyAlignment="1" applyProtection="1">
      <alignment horizontal="center" vertical="center"/>
      <protection/>
    </xf>
    <xf numFmtId="182" fontId="2" fillId="57" borderId="106" xfId="0" applyNumberFormat="1" applyFont="1" applyFill="1" applyBorder="1" applyAlignment="1" applyProtection="1">
      <alignment horizontal="center" vertical="center"/>
      <protection/>
    </xf>
    <xf numFmtId="0" fontId="2" fillId="57" borderId="102" xfId="0" applyFont="1" applyFill="1" applyBorder="1" applyAlignment="1" applyProtection="1">
      <alignment horizontal="center" vertical="center" wrapText="1"/>
      <protection locked="0"/>
    </xf>
    <xf numFmtId="182" fontId="2" fillId="57" borderId="167" xfId="93" applyNumberFormat="1" applyFont="1" applyFill="1" applyBorder="1" applyAlignment="1" applyProtection="1">
      <alignment horizontal="center" vertical="center"/>
      <protection locked="0"/>
    </xf>
    <xf numFmtId="1" fontId="6" fillId="0" borderId="173" xfId="0" applyNumberFormat="1" applyFont="1" applyFill="1" applyBorder="1" applyAlignment="1">
      <alignment horizontal="center" vertical="center"/>
    </xf>
    <xf numFmtId="0" fontId="2" fillId="57" borderId="140" xfId="0" applyNumberFormat="1" applyFont="1" applyFill="1" applyBorder="1" applyAlignment="1">
      <alignment horizontal="center" vertical="center" wrapText="1"/>
    </xf>
    <xf numFmtId="180" fontId="2" fillId="57" borderId="196" xfId="0" applyNumberFormat="1" applyFont="1" applyFill="1" applyBorder="1" applyAlignment="1" applyProtection="1">
      <alignment horizontal="center" vertical="center"/>
      <protection/>
    </xf>
    <xf numFmtId="49" fontId="2" fillId="57" borderId="64" xfId="0" applyNumberFormat="1" applyFont="1" applyFill="1" applyBorder="1" applyAlignment="1">
      <alignment horizontal="left" vertical="center" wrapText="1"/>
    </xf>
    <xf numFmtId="0" fontId="2" fillId="57" borderId="197" xfId="0" applyFont="1" applyFill="1" applyBorder="1" applyAlignment="1">
      <alignment horizontal="center" vertical="center" wrapText="1"/>
    </xf>
    <xf numFmtId="182" fontId="2" fillId="57" borderId="128" xfId="0" applyNumberFormat="1" applyFont="1" applyFill="1" applyBorder="1" applyAlignment="1" applyProtection="1">
      <alignment horizontal="center" vertical="center"/>
      <protection/>
    </xf>
    <xf numFmtId="0" fontId="2" fillId="57" borderId="198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82" fontId="8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2" fillId="0" borderId="161" xfId="0" applyNumberFormat="1" applyFont="1" applyFill="1" applyBorder="1" applyAlignment="1">
      <alignment horizontal="center" vertical="center" wrapText="1"/>
    </xf>
    <xf numFmtId="2" fontId="2" fillId="0" borderId="162" xfId="0" applyNumberFormat="1" applyFont="1" applyFill="1" applyBorder="1" applyAlignment="1">
      <alignment horizontal="center" vertical="center" wrapText="1"/>
    </xf>
    <xf numFmtId="0" fontId="2" fillId="0" borderId="19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182" fontId="6" fillId="0" borderId="29" xfId="0" applyNumberFormat="1" applyFont="1" applyFill="1" applyBorder="1" applyAlignment="1" applyProtection="1">
      <alignment horizontal="center" vertical="center"/>
      <protection/>
    </xf>
    <xf numFmtId="182" fontId="6" fillId="0" borderId="200" xfId="0" applyNumberFormat="1" applyFont="1" applyFill="1" applyBorder="1" applyAlignment="1" applyProtection="1">
      <alignment horizontal="center" vertical="center"/>
      <protection/>
    </xf>
    <xf numFmtId="1" fontId="6" fillId="57" borderId="201" xfId="0" applyNumberFormat="1" applyFont="1" applyFill="1" applyBorder="1" applyAlignment="1">
      <alignment horizontal="center" vertical="center"/>
    </xf>
    <xf numFmtId="1" fontId="6" fillId="57" borderId="202" xfId="0" applyNumberFormat="1" applyFont="1" applyFill="1" applyBorder="1" applyAlignment="1">
      <alignment horizontal="center" vertical="center"/>
    </xf>
    <xf numFmtId="1" fontId="2" fillId="57" borderId="32" xfId="0" applyNumberFormat="1" applyFont="1" applyFill="1" applyBorder="1" applyAlignment="1" applyProtection="1">
      <alignment horizontal="center" vertical="center"/>
      <protection/>
    </xf>
    <xf numFmtId="1" fontId="2" fillId="57" borderId="42" xfId="0" applyNumberFormat="1" applyFont="1" applyFill="1" applyBorder="1" applyAlignment="1" applyProtection="1">
      <alignment horizontal="center" vertical="center"/>
      <protection/>
    </xf>
    <xf numFmtId="1" fontId="6" fillId="57" borderId="203" xfId="0" applyNumberFormat="1" applyFont="1" applyFill="1" applyBorder="1" applyAlignment="1">
      <alignment horizontal="center" vertical="center"/>
    </xf>
    <xf numFmtId="1" fontId="6" fillId="57" borderId="20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180" fontId="2" fillId="57" borderId="102" xfId="0" applyNumberFormat="1" applyFont="1" applyFill="1" applyBorder="1" applyAlignment="1">
      <alignment horizontal="center" vertical="center" wrapText="1"/>
    </xf>
    <xf numFmtId="182" fontId="6" fillId="57" borderId="93" xfId="93" applyNumberFormat="1" applyFont="1" applyFill="1" applyBorder="1" applyAlignment="1" applyProtection="1">
      <alignment horizontal="center" vertical="center"/>
      <protection locked="0"/>
    </xf>
    <xf numFmtId="1" fontId="6" fillId="57" borderId="99" xfId="0" applyNumberFormat="1" applyFont="1" applyFill="1" applyBorder="1" applyAlignment="1" applyProtection="1">
      <alignment horizontal="center" vertical="center" wrapText="1"/>
      <protection locked="0"/>
    </xf>
    <xf numFmtId="0" fontId="6" fillId="57" borderId="100" xfId="0" applyFont="1" applyFill="1" applyBorder="1" applyAlignment="1" applyProtection="1">
      <alignment horizontal="center" vertical="center" wrapText="1"/>
      <protection locked="0"/>
    </xf>
    <xf numFmtId="0" fontId="6" fillId="57" borderId="43" xfId="0" applyFont="1" applyFill="1" applyBorder="1" applyAlignment="1" applyProtection="1">
      <alignment horizontal="center" vertical="center" wrapText="1"/>
      <protection locked="0"/>
    </xf>
    <xf numFmtId="49" fontId="8" fillId="0" borderId="205" xfId="0" applyNumberFormat="1" applyFont="1" applyFill="1" applyBorder="1" applyAlignment="1" applyProtection="1">
      <alignment horizontal="center" vertical="center"/>
      <protection/>
    </xf>
    <xf numFmtId="182" fontId="6" fillId="0" borderId="206" xfId="0" applyNumberFormat="1" applyFont="1" applyFill="1" applyBorder="1" applyAlignment="1" applyProtection="1">
      <alignment horizontal="center" vertical="center"/>
      <protection/>
    </xf>
    <xf numFmtId="182" fontId="6" fillId="0" borderId="207" xfId="0" applyNumberFormat="1" applyFont="1" applyFill="1" applyBorder="1" applyAlignment="1" applyProtection="1">
      <alignment horizontal="center" vertical="center"/>
      <protection/>
    </xf>
    <xf numFmtId="182" fontId="6" fillId="0" borderId="208" xfId="0" applyNumberFormat="1" applyFont="1" applyFill="1" applyBorder="1" applyAlignment="1" applyProtection="1">
      <alignment horizontal="center" vertical="center"/>
      <protection/>
    </xf>
    <xf numFmtId="0" fontId="2" fillId="0" borderId="174" xfId="0" applyNumberFormat="1" applyFont="1" applyFill="1" applyBorder="1" applyAlignment="1">
      <alignment horizontal="center" vertical="center"/>
    </xf>
    <xf numFmtId="180" fontId="8" fillId="0" borderId="174" xfId="0" applyNumberFormat="1" applyFont="1" applyFill="1" applyBorder="1" applyAlignment="1">
      <alignment horizontal="center" vertical="center" wrapText="1"/>
    </xf>
    <xf numFmtId="1" fontId="8" fillId="0" borderId="174" xfId="0" applyNumberFormat="1" applyFont="1" applyFill="1" applyBorder="1" applyAlignment="1">
      <alignment horizontal="center" vertical="center"/>
    </xf>
    <xf numFmtId="0" fontId="8" fillId="0" borderId="174" xfId="0" applyNumberFormat="1" applyFont="1" applyFill="1" applyBorder="1" applyAlignment="1">
      <alignment horizontal="center" vertical="center"/>
    </xf>
    <xf numFmtId="0" fontId="2" fillId="0" borderId="174" xfId="0" applyNumberFormat="1" applyFont="1" applyFill="1" applyBorder="1" applyAlignment="1">
      <alignment horizontal="center" vertical="center" wrapText="1"/>
    </xf>
    <xf numFmtId="1" fontId="2" fillId="0" borderId="174" xfId="0" applyNumberFormat="1" applyFont="1" applyFill="1" applyBorder="1" applyAlignment="1">
      <alignment horizontal="center" vertical="center" wrapText="1"/>
    </xf>
    <xf numFmtId="0" fontId="2" fillId="0" borderId="121" xfId="0" applyNumberFormat="1" applyFont="1" applyFill="1" applyBorder="1" applyAlignment="1">
      <alignment horizontal="center" vertical="center" wrapText="1"/>
    </xf>
    <xf numFmtId="49" fontId="2" fillId="0" borderId="172" xfId="0" applyNumberFormat="1" applyFont="1" applyFill="1" applyBorder="1" applyAlignment="1" applyProtection="1">
      <alignment horizontal="left" vertical="center"/>
      <protection/>
    </xf>
    <xf numFmtId="49" fontId="2" fillId="0" borderId="173" xfId="0" applyNumberFormat="1" applyFont="1" applyFill="1" applyBorder="1" applyAlignment="1">
      <alignment horizontal="center" vertical="center"/>
    </xf>
    <xf numFmtId="0" fontId="8" fillId="0" borderId="121" xfId="0" applyNumberFormat="1" applyFont="1" applyFill="1" applyBorder="1" applyAlignment="1" applyProtection="1">
      <alignment horizontal="center" vertical="center"/>
      <protection/>
    </xf>
    <xf numFmtId="182" fontId="8" fillId="0" borderId="172" xfId="0" applyNumberFormat="1" applyFont="1" applyFill="1" applyBorder="1" applyAlignment="1" applyProtection="1">
      <alignment horizontal="center" vertical="center"/>
      <protection/>
    </xf>
    <xf numFmtId="0" fontId="8" fillId="0" borderId="121" xfId="0" applyFont="1" applyFill="1" applyBorder="1" applyAlignment="1">
      <alignment horizontal="center" vertical="center" wrapText="1"/>
    </xf>
    <xf numFmtId="0" fontId="2" fillId="0" borderId="173" xfId="0" applyNumberFormat="1" applyFont="1" applyFill="1" applyBorder="1" applyAlignment="1">
      <alignment horizontal="center" vertical="center" wrapText="1"/>
    </xf>
    <xf numFmtId="1" fontId="2" fillId="0" borderId="173" xfId="0" applyNumberFormat="1" applyFont="1" applyFill="1" applyBorder="1" applyAlignment="1">
      <alignment horizontal="center" vertical="center" wrapText="1"/>
    </xf>
    <xf numFmtId="1" fontId="2" fillId="0" borderId="121" xfId="0" applyNumberFormat="1" applyFont="1" applyFill="1" applyBorder="1" applyAlignment="1">
      <alignment horizontal="center" vertical="center" wrapText="1"/>
    </xf>
    <xf numFmtId="49" fontId="2" fillId="0" borderId="209" xfId="0" applyNumberFormat="1" applyFont="1" applyFill="1" applyBorder="1" applyAlignment="1">
      <alignment vertical="center" wrapText="1"/>
    </xf>
    <xf numFmtId="2" fontId="2" fillId="14" borderId="114" xfId="0" applyNumberFormat="1" applyFont="1" applyFill="1" applyBorder="1" applyAlignment="1" applyProtection="1">
      <alignment horizontal="left" vertical="center" wrapText="1"/>
      <protection/>
    </xf>
    <xf numFmtId="2" fontId="2" fillId="14" borderId="120" xfId="0" applyNumberFormat="1" applyFont="1" applyFill="1" applyBorder="1" applyAlignment="1" applyProtection="1">
      <alignment horizontal="left" vertical="center" wrapText="1"/>
      <protection/>
    </xf>
    <xf numFmtId="2" fontId="2" fillId="14" borderId="210" xfId="0" applyNumberFormat="1" applyFont="1" applyFill="1" applyBorder="1" applyAlignment="1" applyProtection="1">
      <alignment horizontal="left" vertical="center" wrapText="1"/>
      <protection/>
    </xf>
    <xf numFmtId="49" fontId="2" fillId="14" borderId="211" xfId="0" applyNumberFormat="1" applyFont="1" applyFill="1" applyBorder="1" applyAlignment="1" applyProtection="1">
      <alignment horizontal="left" vertical="center"/>
      <protection/>
    </xf>
    <xf numFmtId="49" fontId="2" fillId="14" borderId="212" xfId="0" applyNumberFormat="1" applyFont="1" applyFill="1" applyBorder="1" applyAlignment="1">
      <alignment horizontal="left" vertical="center" wrapText="1"/>
    </xf>
    <xf numFmtId="0" fontId="0" fillId="14" borderId="213" xfId="0" applyFont="1" applyFill="1" applyBorder="1" applyAlignment="1">
      <alignment vertical="center" wrapText="1"/>
    </xf>
    <xf numFmtId="0" fontId="0" fillId="14" borderId="214" xfId="0" applyFont="1" applyFill="1" applyBorder="1" applyAlignment="1">
      <alignment vertical="center" wrapText="1"/>
    </xf>
    <xf numFmtId="0" fontId="0" fillId="14" borderId="210" xfId="0" applyFont="1" applyFill="1" applyBorder="1" applyAlignment="1">
      <alignment vertical="center" wrapText="1"/>
    </xf>
    <xf numFmtId="182" fontId="6" fillId="14" borderId="211" xfId="0" applyNumberFormat="1" applyFont="1" applyFill="1" applyBorder="1" applyAlignment="1" applyProtection="1">
      <alignment horizontal="center" vertical="center"/>
      <protection/>
    </xf>
    <xf numFmtId="0" fontId="6" fillId="14" borderId="213" xfId="0" applyFont="1" applyFill="1" applyBorder="1" applyAlignment="1">
      <alignment horizontal="center" vertical="center" wrapText="1"/>
    </xf>
    <xf numFmtId="1" fontId="2" fillId="14" borderId="214" xfId="0" applyNumberFormat="1" applyFont="1" applyFill="1" applyBorder="1" applyAlignment="1">
      <alignment horizontal="center" vertical="center" wrapText="1"/>
    </xf>
    <xf numFmtId="0" fontId="2" fillId="14" borderId="210" xfId="0" applyFont="1" applyFill="1" applyBorder="1" applyAlignment="1">
      <alignment horizontal="center" vertical="center" wrapText="1"/>
    </xf>
    <xf numFmtId="0" fontId="2" fillId="14" borderId="210" xfId="0" applyNumberFormat="1" applyFont="1" applyFill="1" applyBorder="1" applyAlignment="1">
      <alignment horizontal="center" vertical="center" wrapText="1"/>
    </xf>
    <xf numFmtId="1" fontId="2" fillId="14" borderId="213" xfId="0" applyNumberFormat="1" applyFont="1" applyFill="1" applyBorder="1" applyAlignment="1">
      <alignment horizontal="center" vertical="center" wrapText="1"/>
    </xf>
    <xf numFmtId="1" fontId="2" fillId="14" borderId="214" xfId="0" applyNumberFormat="1" applyFont="1" applyFill="1" applyBorder="1" applyAlignment="1">
      <alignment horizontal="center" vertical="center" wrapText="1"/>
    </xf>
    <xf numFmtId="1" fontId="2" fillId="14" borderId="210" xfId="0" applyNumberFormat="1" applyFont="1" applyFill="1" applyBorder="1" applyAlignment="1">
      <alignment horizontal="center" vertical="center" wrapText="1"/>
    </xf>
    <xf numFmtId="0" fontId="2" fillId="14" borderId="213" xfId="0" applyNumberFormat="1" applyFont="1" applyFill="1" applyBorder="1" applyAlignment="1">
      <alignment horizontal="center" vertical="center" wrapText="1"/>
    </xf>
    <xf numFmtId="0" fontId="2" fillId="14" borderId="214" xfId="0" applyNumberFormat="1" applyFont="1" applyFill="1" applyBorder="1" applyAlignment="1">
      <alignment horizontal="center" vertical="center" wrapText="1"/>
    </xf>
    <xf numFmtId="0" fontId="2" fillId="14" borderId="210" xfId="0" applyNumberFormat="1" applyFont="1" applyFill="1" applyBorder="1" applyAlignment="1">
      <alignment horizontal="center" vertical="center" wrapText="1"/>
    </xf>
    <xf numFmtId="0" fontId="2" fillId="14" borderId="214" xfId="0" applyFont="1" applyFill="1" applyBorder="1" applyAlignment="1">
      <alignment horizontal="center" vertical="center" wrapText="1"/>
    </xf>
    <xf numFmtId="1" fontId="2" fillId="57" borderId="205" xfId="93" applyNumberFormat="1" applyFont="1" applyFill="1" applyBorder="1" applyAlignment="1" applyProtection="1">
      <alignment horizontal="center" vertical="center"/>
      <protection hidden="1"/>
    </xf>
    <xf numFmtId="1" fontId="2" fillId="57" borderId="215" xfId="93" applyNumberFormat="1" applyFont="1" applyFill="1" applyBorder="1" applyAlignment="1" applyProtection="1">
      <alignment horizontal="center" vertical="center"/>
      <protection hidden="1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180" fontId="2" fillId="0" borderId="169" xfId="0" applyNumberFormat="1" applyFont="1" applyFill="1" applyBorder="1" applyAlignment="1" applyProtection="1">
      <alignment vertical="center"/>
      <protection/>
    </xf>
    <xf numFmtId="180" fontId="2" fillId="57" borderId="169" xfId="0" applyNumberFormat="1" applyFont="1" applyFill="1" applyBorder="1" applyAlignment="1" applyProtection="1">
      <alignment vertical="center"/>
      <protection/>
    </xf>
    <xf numFmtId="0" fontId="2" fillId="57" borderId="174" xfId="92" applyNumberFormat="1" applyFont="1" applyFill="1" applyBorder="1" applyAlignment="1" applyProtection="1">
      <alignment horizontal="center" vertical="center"/>
      <protection/>
    </xf>
    <xf numFmtId="0" fontId="2" fillId="57" borderId="174" xfId="0" applyFont="1" applyFill="1" applyBorder="1" applyAlignment="1">
      <alignment horizontal="center"/>
    </xf>
    <xf numFmtId="0" fontId="2" fillId="57" borderId="174" xfId="92" applyFont="1" applyFill="1" applyBorder="1" applyAlignment="1">
      <alignment horizontal="center" vertical="center" wrapText="1"/>
      <protection/>
    </xf>
    <xf numFmtId="49" fontId="39" fillId="57" borderId="174" xfId="0" applyNumberFormat="1" applyFont="1" applyFill="1" applyBorder="1" applyAlignment="1" applyProtection="1">
      <alignment horizontal="center" vertical="center" wrapText="1"/>
      <protection/>
    </xf>
    <xf numFmtId="0" fontId="2" fillId="57" borderId="174" xfId="0" applyFont="1" applyFill="1" applyBorder="1" applyAlignment="1">
      <alignment horizontal="center" vertical="center" wrapText="1"/>
    </xf>
    <xf numFmtId="0" fontId="2" fillId="57" borderId="121" xfId="0" applyFont="1" applyFill="1" applyBorder="1" applyAlignment="1">
      <alignment horizontal="center" vertical="center" wrapText="1"/>
    </xf>
    <xf numFmtId="0" fontId="2" fillId="57" borderId="120" xfId="0" applyFont="1" applyFill="1" applyBorder="1" applyAlignment="1">
      <alignment horizontal="center" vertical="center" wrapText="1"/>
    </xf>
    <xf numFmtId="0" fontId="2" fillId="57" borderId="214" xfId="0" applyFont="1" applyFill="1" applyBorder="1" applyAlignment="1">
      <alignment horizontal="center" vertical="center" wrapText="1"/>
    </xf>
    <xf numFmtId="0" fontId="2" fillId="57" borderId="214" xfId="0" applyFont="1" applyFill="1" applyBorder="1" applyAlignment="1">
      <alignment horizontal="center"/>
    </xf>
    <xf numFmtId="0" fontId="2" fillId="57" borderId="214" xfId="0" applyFont="1" applyFill="1" applyBorder="1" applyAlignment="1">
      <alignment horizontal="center" wrapText="1"/>
    </xf>
    <xf numFmtId="0" fontId="2" fillId="57" borderId="210" xfId="0" applyFont="1" applyFill="1" applyBorder="1" applyAlignment="1">
      <alignment horizontal="center" vertical="center" wrapText="1"/>
    </xf>
    <xf numFmtId="0" fontId="2" fillId="57" borderId="43" xfId="0" applyFont="1" applyFill="1" applyBorder="1" applyAlignment="1">
      <alignment horizontal="center"/>
    </xf>
    <xf numFmtId="0" fontId="2" fillId="57" borderId="43" xfId="92" applyFont="1" applyFill="1" applyBorder="1" applyAlignment="1">
      <alignment horizontal="center" vertical="center" wrapText="1"/>
      <protection/>
    </xf>
    <xf numFmtId="49" fontId="39" fillId="57" borderId="43" xfId="0" applyNumberFormat="1" applyFont="1" applyFill="1" applyBorder="1" applyAlignment="1" applyProtection="1">
      <alignment horizontal="center" vertical="center" wrapText="1"/>
      <protection/>
    </xf>
    <xf numFmtId="180" fontId="2" fillId="57" borderId="43" xfId="0" applyNumberFormat="1" applyFont="1" applyFill="1" applyBorder="1" applyAlignment="1" applyProtection="1">
      <alignment vertical="center"/>
      <protection/>
    </xf>
    <xf numFmtId="180" fontId="2" fillId="57" borderId="125" xfId="0" applyNumberFormat="1" applyFont="1" applyFill="1" applyBorder="1" applyAlignment="1" applyProtection="1">
      <alignment vertical="center"/>
      <protection/>
    </xf>
    <xf numFmtId="180" fontId="2" fillId="0" borderId="102" xfId="0" applyNumberFormat="1" applyFont="1" applyFill="1" applyBorder="1" applyAlignment="1" applyProtection="1">
      <alignment vertical="center"/>
      <protection/>
    </xf>
    <xf numFmtId="180" fontId="2" fillId="0" borderId="114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00" xfId="0" applyFont="1" applyFill="1" applyBorder="1" applyAlignment="1">
      <alignment horizontal="center" vertical="center" wrapText="1"/>
    </xf>
    <xf numFmtId="187" fontId="2" fillId="57" borderId="172" xfId="92" applyNumberFormat="1" applyFont="1" applyFill="1" applyBorder="1" applyAlignment="1" applyProtection="1">
      <alignment horizontal="center" vertical="center"/>
      <protection/>
    </xf>
    <xf numFmtId="187" fontId="2" fillId="57" borderId="167" xfId="92" applyNumberFormat="1" applyFont="1" applyFill="1" applyBorder="1" applyAlignment="1" applyProtection="1">
      <alignment horizontal="center" vertical="center"/>
      <protection/>
    </xf>
    <xf numFmtId="187" fontId="2" fillId="57" borderId="149" xfId="92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167" xfId="0" applyFont="1" applyFill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6" fillId="0" borderId="167" xfId="0" applyFont="1" applyBorder="1" applyAlignment="1">
      <alignment horizontal="center"/>
    </xf>
    <xf numFmtId="0" fontId="2" fillId="57" borderId="167" xfId="0" applyFont="1" applyFill="1" applyBorder="1" applyAlignment="1">
      <alignment horizontal="center"/>
    </xf>
    <xf numFmtId="0" fontId="2" fillId="57" borderId="211" xfId="0" applyFont="1" applyFill="1" applyBorder="1" applyAlignment="1">
      <alignment horizontal="center"/>
    </xf>
    <xf numFmtId="0" fontId="6" fillId="57" borderId="173" xfId="0" applyFont="1" applyFill="1" applyBorder="1" applyAlignment="1">
      <alignment horizontal="center"/>
    </xf>
    <xf numFmtId="0" fontId="2" fillId="57" borderId="121" xfId="0" applyFont="1" applyFill="1" applyBorder="1" applyAlignment="1">
      <alignment horizontal="center"/>
    </xf>
    <xf numFmtId="0" fontId="6" fillId="57" borderId="168" xfId="0" applyFont="1" applyFill="1" applyBorder="1" applyAlignment="1">
      <alignment horizontal="center"/>
    </xf>
    <xf numFmtId="0" fontId="2" fillId="57" borderId="120" xfId="0" applyFont="1" applyFill="1" applyBorder="1" applyAlignment="1">
      <alignment horizontal="center"/>
    </xf>
    <xf numFmtId="0" fontId="6" fillId="57" borderId="216" xfId="0" applyFont="1" applyFill="1" applyBorder="1" applyAlignment="1">
      <alignment horizontal="center"/>
    </xf>
    <xf numFmtId="0" fontId="2" fillId="57" borderId="125" xfId="0" applyFont="1" applyFill="1" applyBorder="1" applyAlignment="1">
      <alignment horizontal="center"/>
    </xf>
    <xf numFmtId="49" fontId="6" fillId="0" borderId="200" xfId="0" applyNumberFormat="1" applyFont="1" applyFill="1" applyBorder="1" applyAlignment="1" applyProtection="1">
      <alignment horizontal="center" vertical="center" wrapText="1"/>
      <protection/>
    </xf>
    <xf numFmtId="0" fontId="6" fillId="0" borderId="113" xfId="0" applyFont="1" applyFill="1" applyBorder="1" applyAlignment="1">
      <alignment horizontal="center"/>
    </xf>
    <xf numFmtId="0" fontId="6" fillId="0" borderId="168" xfId="0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6" fillId="0" borderId="168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57" borderId="168" xfId="0" applyFont="1" applyFill="1" applyBorder="1" applyAlignment="1">
      <alignment horizontal="center"/>
    </xf>
    <xf numFmtId="0" fontId="2" fillId="57" borderId="213" xfId="0" applyFont="1" applyFill="1" applyBorder="1" applyAlignment="1">
      <alignment horizontal="center"/>
    </xf>
    <xf numFmtId="0" fontId="2" fillId="57" borderId="210" xfId="0" applyFont="1" applyFill="1" applyBorder="1" applyAlignment="1">
      <alignment horizontal="center"/>
    </xf>
    <xf numFmtId="49" fontId="39" fillId="57" borderId="173" xfId="0" applyNumberFormat="1" applyFont="1" applyFill="1" applyBorder="1" applyAlignment="1" applyProtection="1">
      <alignment horizontal="center" vertical="center" wrapText="1"/>
      <protection/>
    </xf>
    <xf numFmtId="49" fontId="39" fillId="57" borderId="121" xfId="0" applyNumberFormat="1" applyFont="1" applyFill="1" applyBorder="1" applyAlignment="1" applyProtection="1">
      <alignment horizontal="center" vertical="center" wrapText="1"/>
      <protection/>
    </xf>
    <xf numFmtId="49" fontId="39" fillId="57" borderId="168" xfId="0" applyNumberFormat="1" applyFont="1" applyFill="1" applyBorder="1" applyAlignment="1" applyProtection="1">
      <alignment horizontal="center" vertical="center" wrapText="1"/>
      <protection/>
    </xf>
    <xf numFmtId="49" fontId="39" fillId="57" borderId="120" xfId="0" applyNumberFormat="1" applyFont="1" applyFill="1" applyBorder="1" applyAlignment="1" applyProtection="1">
      <alignment horizontal="center" vertical="center" wrapText="1"/>
      <protection/>
    </xf>
    <xf numFmtId="49" fontId="39" fillId="57" borderId="216" xfId="0" applyNumberFormat="1" applyFont="1" applyFill="1" applyBorder="1" applyAlignment="1" applyProtection="1">
      <alignment horizontal="center" vertical="center" wrapText="1"/>
      <protection/>
    </xf>
    <xf numFmtId="49" fontId="39" fillId="57" borderId="125" xfId="0" applyNumberFormat="1" applyFont="1" applyFill="1" applyBorder="1" applyAlignment="1" applyProtection="1">
      <alignment horizontal="center" vertical="center" wrapText="1"/>
      <protection/>
    </xf>
    <xf numFmtId="0" fontId="2" fillId="0" borderId="168" xfId="0" applyFont="1" applyBorder="1" applyAlignment="1">
      <alignment horizontal="center" wrapText="1"/>
    </xf>
    <xf numFmtId="0" fontId="2" fillId="0" borderId="120" xfId="0" applyFont="1" applyBorder="1" applyAlignment="1">
      <alignment horizontal="center" wrapText="1"/>
    </xf>
    <xf numFmtId="0" fontId="2" fillId="0" borderId="168" xfId="0" applyFont="1" applyBorder="1" applyAlignment="1">
      <alignment/>
    </xf>
    <xf numFmtId="0" fontId="2" fillId="0" borderId="120" xfId="0" applyFont="1" applyBorder="1" applyAlignment="1">
      <alignment/>
    </xf>
    <xf numFmtId="0" fontId="2" fillId="57" borderId="168" xfId="0" applyFont="1" applyFill="1" applyBorder="1" applyAlignment="1">
      <alignment horizontal="center" wrapText="1"/>
    </xf>
    <xf numFmtId="0" fontId="2" fillId="57" borderId="120" xfId="0" applyFont="1" applyFill="1" applyBorder="1" applyAlignment="1">
      <alignment horizontal="center" wrapText="1"/>
    </xf>
    <xf numFmtId="0" fontId="2" fillId="57" borderId="213" xfId="0" applyFont="1" applyFill="1" applyBorder="1" applyAlignment="1">
      <alignment horizontal="center" wrapText="1"/>
    </xf>
    <xf numFmtId="0" fontId="2" fillId="57" borderId="210" xfId="0" applyFont="1" applyFill="1" applyBorder="1" applyAlignment="1">
      <alignment horizontal="center" wrapText="1"/>
    </xf>
    <xf numFmtId="0" fontId="2" fillId="57" borderId="173" xfId="92" applyFont="1" applyFill="1" applyBorder="1" applyAlignment="1">
      <alignment horizontal="center" vertical="center" wrapText="1"/>
      <protection/>
    </xf>
    <xf numFmtId="0" fontId="2" fillId="57" borderId="121" xfId="92" applyFont="1" applyFill="1" applyBorder="1" applyAlignment="1">
      <alignment horizontal="center" vertical="center" wrapText="1"/>
      <protection/>
    </xf>
    <xf numFmtId="0" fontId="2" fillId="57" borderId="168" xfId="92" applyFont="1" applyFill="1" applyBorder="1" applyAlignment="1">
      <alignment horizontal="center" vertical="center" wrapText="1"/>
      <protection/>
    </xf>
    <xf numFmtId="0" fontId="2" fillId="57" borderId="120" xfId="92" applyFont="1" applyFill="1" applyBorder="1" applyAlignment="1">
      <alignment horizontal="center" vertical="center" wrapText="1"/>
      <protection/>
    </xf>
    <xf numFmtId="0" fontId="2" fillId="57" borderId="216" xfId="92" applyFont="1" applyFill="1" applyBorder="1" applyAlignment="1">
      <alignment horizontal="center" vertical="center" wrapText="1"/>
      <protection/>
    </xf>
    <xf numFmtId="0" fontId="2" fillId="57" borderId="125" xfId="92" applyFont="1" applyFill="1" applyBorder="1" applyAlignment="1">
      <alignment horizontal="center" vertical="center" wrapText="1"/>
      <protection/>
    </xf>
    <xf numFmtId="0" fontId="2" fillId="0" borderId="168" xfId="0" applyFont="1" applyFill="1" applyBorder="1" applyAlignment="1">
      <alignment horizontal="center"/>
    </xf>
    <xf numFmtId="0" fontId="2" fillId="57" borderId="210" xfId="0" applyFont="1" applyFill="1" applyBorder="1" applyAlignment="1">
      <alignment/>
    </xf>
    <xf numFmtId="1" fontId="2" fillId="0" borderId="168" xfId="0" applyNumberFormat="1" applyFont="1" applyFill="1" applyBorder="1" applyAlignment="1">
      <alignment horizontal="center"/>
    </xf>
    <xf numFmtId="0" fontId="2" fillId="57" borderId="213" xfId="0" applyFont="1" applyFill="1" applyBorder="1" applyAlignment="1">
      <alignment/>
    </xf>
    <xf numFmtId="0" fontId="2" fillId="57" borderId="173" xfId="0" applyFont="1" applyFill="1" applyBorder="1" applyAlignment="1">
      <alignment horizontal="center" vertical="center" wrapText="1"/>
    </xf>
    <xf numFmtId="0" fontId="2" fillId="57" borderId="168" xfId="0" applyNumberFormat="1" applyFont="1" applyFill="1" applyBorder="1" applyAlignment="1">
      <alignment horizontal="center" vertical="center" wrapText="1"/>
    </xf>
    <xf numFmtId="0" fontId="2" fillId="57" borderId="168" xfId="0" applyFont="1" applyFill="1" applyBorder="1" applyAlignment="1">
      <alignment horizontal="center" vertical="center" wrapText="1"/>
    </xf>
    <xf numFmtId="180" fontId="2" fillId="57" borderId="216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57" borderId="168" xfId="0" applyFont="1" applyFill="1" applyBorder="1" applyAlignment="1">
      <alignment horizontal="center" vertical="center" wrapText="1"/>
    </xf>
    <xf numFmtId="0" fontId="2" fillId="57" borderId="213" xfId="0" applyFont="1" applyFill="1" applyBorder="1" applyAlignment="1">
      <alignment horizontal="center" vertical="center" wrapText="1"/>
    </xf>
    <xf numFmtId="186" fontId="2" fillId="0" borderId="120" xfId="0" applyNumberFormat="1" applyFont="1" applyFill="1" applyBorder="1" applyAlignment="1" applyProtection="1">
      <alignment horizontal="center" vertical="center"/>
      <protection/>
    </xf>
    <xf numFmtId="0" fontId="8" fillId="0" borderId="120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8" fillId="57" borderId="120" xfId="0" applyFont="1" applyFill="1" applyBorder="1" applyAlignment="1">
      <alignment horizontal="center"/>
    </xf>
    <xf numFmtId="0" fontId="8" fillId="57" borderId="120" xfId="0" applyNumberFormat="1" applyFont="1" applyFill="1" applyBorder="1" applyAlignment="1" applyProtection="1">
      <alignment horizontal="center" vertical="center"/>
      <protection/>
    </xf>
    <xf numFmtId="0" fontId="8" fillId="57" borderId="210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vertical="center" wrapText="1"/>
    </xf>
    <xf numFmtId="0" fontId="2" fillId="0" borderId="124" xfId="0" applyFont="1" applyFill="1" applyBorder="1" applyAlignment="1">
      <alignment horizontal="left" vertical="center" wrapText="1"/>
    </xf>
    <xf numFmtId="49" fontId="2" fillId="0" borderId="124" xfId="92" applyNumberFormat="1" applyFont="1" applyFill="1" applyBorder="1" applyAlignment="1">
      <alignment vertical="center" wrapText="1"/>
      <protection/>
    </xf>
    <xf numFmtId="186" fontId="2" fillId="0" borderId="124" xfId="92" applyNumberFormat="1" applyFont="1" applyFill="1" applyBorder="1" applyAlignment="1" applyProtection="1">
      <alignment horizontal="left" vertical="center"/>
      <protection/>
    </xf>
    <xf numFmtId="0" fontId="6" fillId="0" borderId="124" xfId="92" applyNumberFormat="1" applyFont="1" applyFill="1" applyBorder="1" applyAlignment="1" applyProtection="1">
      <alignment horizontal="left" vertical="center"/>
      <protection/>
    </xf>
    <xf numFmtId="0" fontId="2" fillId="0" borderId="124" xfId="92" applyNumberFormat="1" applyFont="1" applyFill="1" applyBorder="1" applyAlignment="1" applyProtection="1">
      <alignment horizontal="left" vertical="center"/>
      <protection/>
    </xf>
    <xf numFmtId="0" fontId="2" fillId="57" borderId="124" xfId="0" applyNumberFormat="1" applyFont="1" applyFill="1" applyBorder="1" applyAlignment="1" applyProtection="1">
      <alignment horizontal="left" vertical="center" wrapText="1"/>
      <protection/>
    </xf>
    <xf numFmtId="49" fontId="2" fillId="0" borderId="124" xfId="92" applyNumberFormat="1" applyFont="1" applyFill="1" applyBorder="1" applyAlignment="1">
      <alignment horizontal="left" vertical="center" wrapText="1"/>
      <protection/>
    </xf>
    <xf numFmtId="49" fontId="2" fillId="57" borderId="124" xfId="92" applyNumberFormat="1" applyFont="1" applyFill="1" applyBorder="1" applyAlignment="1">
      <alignment horizontal="left" vertical="center" wrapText="1"/>
      <protection/>
    </xf>
    <xf numFmtId="0" fontId="2" fillId="57" borderId="124" xfId="0" applyFont="1" applyFill="1" applyBorder="1" applyAlignment="1">
      <alignment horizontal="left" vertical="center" wrapText="1"/>
    </xf>
    <xf numFmtId="0" fontId="2" fillId="57" borderId="131" xfId="0" applyFont="1" applyFill="1" applyBorder="1" applyAlignment="1">
      <alignment horizontal="left" vertical="center" wrapText="1"/>
    </xf>
    <xf numFmtId="49" fontId="2" fillId="57" borderId="167" xfId="0" applyNumberFormat="1" applyFont="1" applyFill="1" applyBorder="1" applyAlignment="1" applyProtection="1">
      <alignment horizontal="center" vertical="center" wrapText="1"/>
      <protection/>
    </xf>
    <xf numFmtId="49" fontId="2" fillId="57" borderId="211" xfId="0" applyNumberFormat="1" applyFont="1" applyFill="1" applyBorder="1" applyAlignment="1" applyProtection="1">
      <alignment horizontal="center" vertical="center" wrapText="1"/>
      <protection/>
    </xf>
    <xf numFmtId="0" fontId="2" fillId="57" borderId="172" xfId="92" applyNumberFormat="1" applyFont="1" applyFill="1" applyBorder="1" applyAlignment="1" applyProtection="1">
      <alignment horizontal="center" vertical="center"/>
      <protection/>
    </xf>
    <xf numFmtId="0" fontId="2" fillId="57" borderId="167" xfId="92" applyNumberFormat="1" applyFont="1" applyFill="1" applyBorder="1" applyAlignment="1" applyProtection="1">
      <alignment horizontal="center" vertical="center"/>
      <protection/>
    </xf>
    <xf numFmtId="0" fontId="2" fillId="57" borderId="211" xfId="92" applyNumberFormat="1" applyFont="1" applyFill="1" applyBorder="1" applyAlignment="1" applyProtection="1">
      <alignment horizontal="center" vertical="center"/>
      <protection/>
    </xf>
    <xf numFmtId="0" fontId="2" fillId="57" borderId="124" xfId="92" applyNumberFormat="1" applyFont="1" applyFill="1" applyBorder="1" applyAlignment="1" applyProtection="1">
      <alignment horizontal="left" vertical="center" wrapText="1"/>
      <protection/>
    </xf>
    <xf numFmtId="0" fontId="2" fillId="57" borderId="217" xfId="92" applyNumberFormat="1" applyFont="1" applyFill="1" applyBorder="1" applyAlignment="1" applyProtection="1">
      <alignment horizontal="left" vertical="center" wrapText="1"/>
      <protection/>
    </xf>
    <xf numFmtId="0" fontId="8" fillId="57" borderId="173" xfId="92" applyNumberFormat="1" applyFont="1" applyFill="1" applyBorder="1" applyAlignment="1" applyProtection="1">
      <alignment horizontal="center" vertical="center"/>
      <protection/>
    </xf>
    <xf numFmtId="0" fontId="8" fillId="57" borderId="121" xfId="92" applyNumberFormat="1" applyFont="1" applyFill="1" applyBorder="1" applyAlignment="1" applyProtection="1">
      <alignment horizontal="center" vertical="center"/>
      <protection/>
    </xf>
    <xf numFmtId="0" fontId="8" fillId="57" borderId="168" xfId="92" applyNumberFormat="1" applyFont="1" applyFill="1" applyBorder="1" applyAlignment="1" applyProtection="1">
      <alignment horizontal="center" vertical="center"/>
      <protection/>
    </xf>
    <xf numFmtId="0" fontId="8" fillId="57" borderId="120" xfId="92" applyNumberFormat="1" applyFont="1" applyFill="1" applyBorder="1" applyAlignment="1" applyProtection="1">
      <alignment horizontal="center" vertical="center"/>
      <protection/>
    </xf>
    <xf numFmtId="0" fontId="8" fillId="57" borderId="213" xfId="92" applyNumberFormat="1" applyFont="1" applyFill="1" applyBorder="1" applyAlignment="1" applyProtection="1">
      <alignment horizontal="center" vertical="center"/>
      <protection/>
    </xf>
    <xf numFmtId="0" fontId="2" fillId="57" borderId="214" xfId="92" applyNumberFormat="1" applyFont="1" applyFill="1" applyBorder="1" applyAlignment="1" applyProtection="1">
      <alignment horizontal="center" vertical="center"/>
      <protection/>
    </xf>
    <xf numFmtId="0" fontId="8" fillId="57" borderId="210" xfId="92" applyNumberFormat="1" applyFont="1" applyFill="1" applyBorder="1" applyAlignment="1" applyProtection="1">
      <alignment horizontal="center" vertical="center"/>
      <protection/>
    </xf>
    <xf numFmtId="49" fontId="2" fillId="0" borderId="14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80" fontId="2" fillId="0" borderId="44" xfId="0" applyNumberFormat="1" applyFont="1" applyFill="1" applyBorder="1" applyAlignment="1" applyProtection="1">
      <alignment horizontal="center" vertical="center" wrapText="1"/>
      <protection/>
    </xf>
    <xf numFmtId="182" fontId="2" fillId="0" borderId="218" xfId="0" applyNumberFormat="1" applyFont="1" applyFill="1" applyBorder="1" applyAlignment="1" applyProtection="1">
      <alignment horizontal="center" vertical="center"/>
      <protection/>
    </xf>
    <xf numFmtId="0" fontId="2" fillId="0" borderId="216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125" xfId="0" applyNumberFormat="1" applyFont="1" applyFill="1" applyBorder="1" applyAlignment="1">
      <alignment horizontal="center" vertical="center" wrapText="1"/>
    </xf>
    <xf numFmtId="182" fontId="6" fillId="0" borderId="219" xfId="0" applyNumberFormat="1" applyFont="1" applyFill="1" applyBorder="1" applyAlignment="1" applyProtection="1">
      <alignment horizontal="center" vertical="center"/>
      <protection/>
    </xf>
    <xf numFmtId="1" fontId="6" fillId="0" borderId="219" xfId="0" applyNumberFormat="1" applyFont="1" applyFill="1" applyBorder="1" applyAlignment="1" applyProtection="1">
      <alignment horizontal="center" vertical="center"/>
      <protection/>
    </xf>
    <xf numFmtId="182" fontId="6" fillId="0" borderId="220" xfId="0" applyNumberFormat="1" applyFont="1" applyFill="1" applyBorder="1" applyAlignment="1" applyProtection="1">
      <alignment horizontal="center" vertical="center"/>
      <protection/>
    </xf>
    <xf numFmtId="182" fontId="2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 wrapText="1"/>
    </xf>
    <xf numFmtId="180" fontId="6" fillId="0" borderId="78" xfId="0" applyNumberFormat="1" applyFont="1" applyFill="1" applyBorder="1" applyAlignment="1">
      <alignment horizontal="center" vertical="center" wrapText="1"/>
    </xf>
    <xf numFmtId="180" fontId="2" fillId="0" borderId="78" xfId="0" applyNumberFormat="1" applyFont="1" applyFill="1" applyBorder="1" applyAlignment="1">
      <alignment horizontal="center" vertical="center" wrapText="1"/>
    </xf>
    <xf numFmtId="180" fontId="6" fillId="0" borderId="194" xfId="0" applyNumberFormat="1" applyFont="1" applyFill="1" applyBorder="1" applyAlignment="1">
      <alignment horizontal="center" vertical="center" wrapText="1"/>
    </xf>
    <xf numFmtId="180" fontId="6" fillId="0" borderId="96" xfId="0" applyNumberFormat="1" applyFont="1" applyFill="1" applyBorder="1" applyAlignment="1">
      <alignment horizontal="center" vertical="center" wrapText="1"/>
    </xf>
    <xf numFmtId="180" fontId="2" fillId="0" borderId="221" xfId="0" applyNumberFormat="1" applyFont="1" applyFill="1" applyBorder="1" applyAlignment="1">
      <alignment horizontal="center" vertical="center" wrapText="1"/>
    </xf>
    <xf numFmtId="0" fontId="2" fillId="0" borderId="182" xfId="0" applyNumberFormat="1" applyFont="1" applyFill="1" applyBorder="1" applyAlignment="1">
      <alignment horizontal="center" vertical="center" wrapText="1"/>
    </xf>
    <xf numFmtId="0" fontId="2" fillId="0" borderId="213" xfId="0" applyNumberFormat="1" applyFont="1" applyFill="1" applyBorder="1" applyAlignment="1" applyProtection="1">
      <alignment horizontal="center" vertical="center"/>
      <protection/>
    </xf>
    <xf numFmtId="0" fontId="2" fillId="0" borderId="222" xfId="0" applyNumberFormat="1" applyFont="1" applyFill="1" applyBorder="1" applyAlignment="1" applyProtection="1">
      <alignment horizontal="center" vertical="center"/>
      <protection/>
    </xf>
    <xf numFmtId="0" fontId="2" fillId="0" borderId="212" xfId="0" applyNumberFormat="1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0" xfId="0" applyNumberFormat="1" applyFont="1" applyFill="1" applyBorder="1" applyAlignment="1" applyProtection="1">
      <alignment vertical="center"/>
      <protection/>
    </xf>
    <xf numFmtId="0" fontId="2" fillId="0" borderId="9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39" fillId="0" borderId="172" xfId="0" applyNumberFormat="1" applyFont="1" applyFill="1" applyBorder="1" applyAlignment="1" applyProtection="1">
      <alignment horizontal="center" vertical="center"/>
      <protection/>
    </xf>
    <xf numFmtId="49" fontId="3" fillId="0" borderId="223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vertical="center" wrapText="1"/>
    </xf>
    <xf numFmtId="49" fontId="2" fillId="0" borderId="224" xfId="0" applyNumberFormat="1" applyFont="1" applyFill="1" applyBorder="1" applyAlignment="1">
      <alignment vertical="center" wrapText="1"/>
    </xf>
    <xf numFmtId="49" fontId="3" fillId="0" borderId="173" xfId="0" applyNumberFormat="1" applyFont="1" applyFill="1" applyBorder="1" applyAlignment="1">
      <alignment horizontal="center" vertical="center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21" xfId="0" applyNumberFormat="1" applyFont="1" applyFill="1" applyBorder="1" applyAlignment="1" applyProtection="1">
      <alignment horizontal="center" vertical="center"/>
      <protection/>
    </xf>
    <xf numFmtId="0" fontId="3" fillId="0" borderId="124" xfId="0" applyNumberFormat="1" applyFont="1" applyFill="1" applyBorder="1" applyAlignment="1" applyProtection="1">
      <alignment horizontal="center" vertical="center"/>
      <protection/>
    </xf>
    <xf numFmtId="182" fontId="6" fillId="0" borderId="128" xfId="0" applyNumberFormat="1" applyFont="1" applyFill="1" applyBorder="1" applyAlignment="1" applyProtection="1">
      <alignment horizontal="center" vertical="center"/>
      <protection/>
    </xf>
    <xf numFmtId="182" fontId="6" fillId="57" borderId="42" xfId="0" applyNumberFormat="1" applyFont="1" applyFill="1" applyBorder="1" applyAlignment="1" applyProtection="1">
      <alignment horizontal="center" vertical="center"/>
      <protection/>
    </xf>
    <xf numFmtId="0" fontId="3" fillId="0" borderId="169" xfId="0" applyNumberFormat="1" applyFont="1" applyFill="1" applyBorder="1" applyAlignment="1">
      <alignment horizontal="center" vertical="center" wrapText="1"/>
    </xf>
    <xf numFmtId="1" fontId="3" fillId="0" borderId="173" xfId="0" applyNumberFormat="1" applyFont="1" applyFill="1" applyBorder="1" applyAlignment="1">
      <alignment horizontal="center" vertical="center"/>
    </xf>
    <xf numFmtId="1" fontId="3" fillId="0" borderId="174" xfId="0" applyNumberFormat="1" applyFont="1" applyFill="1" applyBorder="1" applyAlignment="1">
      <alignment horizontal="center" vertical="center" wrapText="1"/>
    </xf>
    <xf numFmtId="1" fontId="3" fillId="0" borderId="174" xfId="0" applyNumberFormat="1" applyFont="1" applyFill="1" applyBorder="1" applyAlignment="1">
      <alignment horizontal="center" vertical="center"/>
    </xf>
    <xf numFmtId="0" fontId="3" fillId="0" borderId="174" xfId="0" applyNumberFormat="1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 wrapText="1"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0" xfId="0" applyNumberFormat="1" applyFont="1" applyFill="1" applyBorder="1" applyAlignment="1" applyProtection="1">
      <alignment horizontal="center" vertical="center"/>
      <protection/>
    </xf>
    <xf numFmtId="1" fontId="6" fillId="0" borderId="63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180" fontId="6" fillId="0" borderId="83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180" fontId="6" fillId="0" borderId="69" xfId="0" applyNumberFormat="1" applyFont="1" applyFill="1" applyBorder="1" applyAlignment="1">
      <alignment horizontal="center" vertical="center" wrapText="1"/>
    </xf>
    <xf numFmtId="0" fontId="2" fillId="0" borderId="181" xfId="0" applyNumberFormat="1" applyFont="1" applyFill="1" applyBorder="1" applyAlignment="1">
      <alignment horizontal="center" vertical="center" wrapText="1"/>
    </xf>
    <xf numFmtId="0" fontId="39" fillId="0" borderId="127" xfId="0" applyNumberFormat="1" applyFont="1" applyFill="1" applyBorder="1" applyAlignment="1" applyProtection="1">
      <alignment horizontal="center" vertical="center"/>
      <protection/>
    </xf>
    <xf numFmtId="0" fontId="2" fillId="0" borderId="144" xfId="0" applyNumberFormat="1" applyFont="1" applyFill="1" applyBorder="1" applyAlignment="1">
      <alignment horizontal="center" vertical="center" wrapText="1"/>
    </xf>
    <xf numFmtId="0" fontId="39" fillId="0" borderId="173" xfId="0" applyNumberFormat="1" applyFont="1" applyFill="1" applyBorder="1" applyAlignment="1" applyProtection="1">
      <alignment horizontal="center" vertical="center"/>
      <protection/>
    </xf>
    <xf numFmtId="0" fontId="39" fillId="0" borderId="174" xfId="0" applyNumberFormat="1" applyFont="1" applyFill="1" applyBorder="1" applyAlignment="1" applyProtection="1">
      <alignment horizontal="center" vertical="center"/>
      <protection/>
    </xf>
    <xf numFmtId="0" fontId="39" fillId="0" borderId="121" xfId="0" applyNumberFormat="1" applyFont="1" applyFill="1" applyBorder="1" applyAlignment="1" applyProtection="1">
      <alignment horizontal="center" vertical="center"/>
      <protection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180" fontId="2" fillId="56" borderId="19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182" fontId="2" fillId="57" borderId="157" xfId="0" applyNumberFormat="1" applyFont="1" applyFill="1" applyBorder="1" applyAlignment="1">
      <alignment horizontal="center" vertical="center" wrapText="1"/>
    </xf>
    <xf numFmtId="182" fontId="2" fillId="57" borderId="225" xfId="0" applyNumberFormat="1" applyFont="1" applyFill="1" applyBorder="1" applyAlignment="1" applyProtection="1">
      <alignment horizontal="center" vertical="center"/>
      <protection/>
    </xf>
    <xf numFmtId="1" fontId="2" fillId="57" borderId="226" xfId="0" applyNumberFormat="1" applyFont="1" applyFill="1" applyBorder="1" applyAlignment="1">
      <alignment horizontal="center" vertical="center"/>
    </xf>
    <xf numFmtId="180" fontId="2" fillId="57" borderId="48" xfId="0" applyNumberFormat="1" applyFont="1" applyFill="1" applyBorder="1" applyAlignment="1">
      <alignment horizontal="center" vertical="center" wrapText="1"/>
    </xf>
    <xf numFmtId="182" fontId="2" fillId="57" borderId="147" xfId="0" applyNumberFormat="1" applyFont="1" applyFill="1" applyBorder="1" applyAlignment="1">
      <alignment horizontal="center" vertical="center" wrapText="1"/>
    </xf>
    <xf numFmtId="1" fontId="6" fillId="57" borderId="138" xfId="0" applyNumberFormat="1" applyFont="1" applyFill="1" applyBorder="1" applyAlignment="1">
      <alignment horizontal="center" vertical="center"/>
    </xf>
    <xf numFmtId="182" fontId="2" fillId="57" borderId="138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82" fontId="2" fillId="57" borderId="36" xfId="0" applyNumberFormat="1" applyFont="1" applyFill="1" applyBorder="1" applyAlignment="1" applyProtection="1">
      <alignment horizontal="center" vertical="center"/>
      <protection/>
    </xf>
    <xf numFmtId="182" fontId="6" fillId="57" borderId="36" xfId="0" applyNumberFormat="1" applyFont="1" applyFill="1" applyBorder="1" applyAlignment="1" applyProtection="1">
      <alignment horizontal="center" vertical="center"/>
      <protection/>
    </xf>
    <xf numFmtId="1" fontId="6" fillId="57" borderId="36" xfId="0" applyNumberFormat="1" applyFont="1" applyFill="1" applyBorder="1" applyAlignment="1">
      <alignment horizontal="center" vertical="center"/>
    </xf>
    <xf numFmtId="0" fontId="6" fillId="57" borderId="36" xfId="0" applyFont="1" applyFill="1" applyBorder="1" applyAlignment="1">
      <alignment horizontal="center" vertical="center" wrapText="1"/>
    </xf>
    <xf numFmtId="182" fontId="2" fillId="57" borderId="36" xfId="0" applyNumberFormat="1" applyFont="1" applyFill="1" applyBorder="1" applyAlignment="1">
      <alignment horizontal="center" vertical="center" wrapText="1"/>
    </xf>
    <xf numFmtId="180" fontId="2" fillId="56" borderId="36" xfId="0" applyNumberFormat="1" applyFont="1" applyFill="1" applyBorder="1" applyAlignment="1" applyProtection="1">
      <alignment vertical="center"/>
      <protection/>
    </xf>
    <xf numFmtId="180" fontId="2" fillId="56" borderId="0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>
      <alignment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80" fontId="75" fillId="0" borderId="36" xfId="0" applyNumberFormat="1" applyFont="1" applyFill="1" applyBorder="1" applyAlignment="1" applyProtection="1">
      <alignment vertical="center"/>
      <protection/>
    </xf>
    <xf numFmtId="180" fontId="75" fillId="0" borderId="0" xfId="0" applyNumberFormat="1" applyFont="1" applyFill="1" applyBorder="1" applyAlignment="1" applyProtection="1">
      <alignment vertical="center"/>
      <protection/>
    </xf>
    <xf numFmtId="180" fontId="6" fillId="58" borderId="36" xfId="0" applyNumberFormat="1" applyFont="1" applyFill="1" applyBorder="1" applyAlignment="1" applyProtection="1">
      <alignment vertical="center"/>
      <protection/>
    </xf>
    <xf numFmtId="180" fontId="6" fillId="58" borderId="0" xfId="0" applyNumberFormat="1" applyFont="1" applyFill="1" applyBorder="1" applyAlignment="1" applyProtection="1">
      <alignment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180" fontId="7" fillId="0" borderId="102" xfId="0" applyNumberFormat="1" applyFont="1" applyFill="1" applyBorder="1" applyAlignment="1" applyProtection="1">
      <alignment vertical="center"/>
      <protection/>
    </xf>
    <xf numFmtId="180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left" vertical="center"/>
      <protection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182" fontId="2" fillId="0" borderId="36" xfId="0" applyNumberFormat="1" applyFont="1" applyFill="1" applyBorder="1" applyAlignment="1" applyProtection="1">
      <alignment horizontal="center" vertical="center"/>
      <protection/>
    </xf>
    <xf numFmtId="182" fontId="2" fillId="0" borderId="36" xfId="0" applyNumberFormat="1" applyFont="1" applyFill="1" applyBorder="1" applyAlignment="1">
      <alignment horizontal="center" vertical="center" wrapText="1"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 wrapText="1"/>
    </xf>
    <xf numFmtId="0" fontId="39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>
      <alignment horizontal="left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18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2" fontId="2" fillId="14" borderId="36" xfId="0" applyNumberFormat="1" applyFont="1" applyFill="1" applyBorder="1" applyAlignment="1" applyProtection="1">
      <alignment horizontal="left" vertical="center" wrapText="1"/>
      <protection/>
    </xf>
    <xf numFmtId="49" fontId="2" fillId="57" borderId="36" xfId="0" applyNumberFormat="1" applyFont="1" applyFill="1" applyBorder="1" applyAlignment="1">
      <alignment vertical="center" wrapText="1"/>
    </xf>
    <xf numFmtId="49" fontId="2" fillId="57" borderId="36" xfId="0" applyNumberFormat="1" applyFont="1" applyFill="1" applyBorder="1" applyAlignment="1">
      <alignment horizontal="center" vertical="center"/>
    </xf>
    <xf numFmtId="0" fontId="2" fillId="57" borderId="36" xfId="0" applyNumberFormat="1" applyFont="1" applyFill="1" applyBorder="1" applyAlignment="1" applyProtection="1">
      <alignment horizontal="center" vertical="center"/>
      <protection/>
    </xf>
    <xf numFmtId="1" fontId="2" fillId="57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left" vertical="center"/>
      <protection/>
    </xf>
    <xf numFmtId="49" fontId="45" fillId="0" borderId="36" xfId="0" applyNumberFormat="1" applyFont="1" applyFill="1" applyBorder="1" applyAlignment="1">
      <alignment vertical="center" wrapText="1"/>
    </xf>
    <xf numFmtId="186" fontId="2" fillId="0" borderId="36" xfId="0" applyNumberFormat="1" applyFont="1" applyFill="1" applyBorder="1" applyAlignment="1" applyProtection="1">
      <alignment horizontal="center" vertical="center" wrapText="1"/>
      <protection/>
    </xf>
    <xf numFmtId="182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57" borderId="36" xfId="0" applyNumberFormat="1" applyFont="1" applyFill="1" applyBorder="1" applyAlignment="1">
      <alignment horizontal="left" vertical="center" wrapText="1"/>
    </xf>
    <xf numFmtId="181" fontId="8" fillId="57" borderId="36" xfId="0" applyNumberFormat="1" applyFont="1" applyFill="1" applyBorder="1" applyAlignment="1" applyProtection="1">
      <alignment horizontal="center" vertical="center"/>
      <protection/>
    </xf>
    <xf numFmtId="0" fontId="10" fillId="57" borderId="36" xfId="0" applyFont="1" applyFill="1" applyBorder="1" applyAlignment="1">
      <alignment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vertical="center" wrapText="1"/>
    </xf>
    <xf numFmtId="186" fontId="2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49" fontId="2" fillId="57" borderId="36" xfId="0" applyNumberFormat="1" applyFont="1" applyFill="1" applyBorder="1" applyAlignment="1" applyProtection="1">
      <alignment horizontal="left" vertical="center"/>
      <protection/>
    </xf>
    <xf numFmtId="181" fontId="2" fillId="57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vertical="center"/>
    </xf>
    <xf numFmtId="186" fontId="2" fillId="0" borderId="36" xfId="92" applyNumberFormat="1" applyFont="1" applyFill="1" applyBorder="1" applyAlignment="1" applyProtection="1">
      <alignment horizontal="left" vertical="center"/>
      <protection/>
    </xf>
    <xf numFmtId="0" fontId="6" fillId="57" borderId="36" xfId="0" applyNumberFormat="1" applyFont="1" applyFill="1" applyBorder="1" applyAlignment="1">
      <alignment horizontal="center" vertical="center"/>
    </xf>
    <xf numFmtId="49" fontId="2" fillId="0" borderId="36" xfId="92" applyNumberFormat="1" applyFont="1" applyFill="1" applyBorder="1" applyAlignment="1">
      <alignment horizontal="left" vertical="center" wrapText="1"/>
      <protection/>
    </xf>
    <xf numFmtId="0" fontId="8" fillId="0" borderId="36" xfId="0" applyFont="1" applyBorder="1" applyAlignment="1">
      <alignment horizontal="center"/>
    </xf>
    <xf numFmtId="1" fontId="2" fillId="14" borderId="36" xfId="0" applyNumberFormat="1" applyFont="1" applyFill="1" applyBorder="1" applyAlignment="1">
      <alignment horizontal="center" vertical="center" wrapText="1"/>
    </xf>
    <xf numFmtId="1" fontId="2" fillId="14" borderId="36" xfId="0" applyNumberFormat="1" applyFont="1" applyFill="1" applyBorder="1" applyAlignment="1">
      <alignment horizontal="center" vertical="center" wrapText="1"/>
    </xf>
    <xf numFmtId="0" fontId="2" fillId="14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 applyProtection="1">
      <alignment vertical="center"/>
      <protection/>
    </xf>
    <xf numFmtId="0" fontId="2" fillId="0" borderId="36" xfId="92" applyNumberFormat="1" applyFont="1" applyFill="1" applyBorder="1" applyAlignment="1" applyProtection="1">
      <alignment horizontal="left" vertical="center"/>
      <protection/>
    </xf>
    <xf numFmtId="182" fontId="8" fillId="0" borderId="36" xfId="0" applyNumberFormat="1" applyFont="1" applyFill="1" applyBorder="1" applyAlignment="1" applyProtection="1">
      <alignment horizontal="center" vertical="center"/>
      <protection/>
    </xf>
    <xf numFmtId="49" fontId="6" fillId="57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right" vertical="center" wrapText="1"/>
    </xf>
    <xf numFmtId="49" fontId="2" fillId="0" borderId="36" xfId="0" applyNumberFormat="1" applyFont="1" applyFill="1" applyBorder="1" applyAlignment="1" applyProtection="1">
      <alignment horizontal="left" vertical="center" wrapText="1"/>
      <protection/>
    </xf>
    <xf numFmtId="49" fontId="2" fillId="57" borderId="36" xfId="0" applyNumberFormat="1" applyFont="1" applyFill="1" applyBorder="1" applyAlignment="1">
      <alignment horizontal="right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80" fontId="8" fillId="0" borderId="36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right" vertical="center" wrapText="1"/>
    </xf>
    <xf numFmtId="182" fontId="9" fillId="0" borderId="36" xfId="0" applyNumberFormat="1" applyFont="1" applyFill="1" applyBorder="1" applyAlignment="1" applyProtection="1">
      <alignment horizontal="center" vertical="center"/>
      <protection/>
    </xf>
    <xf numFmtId="181" fontId="2" fillId="57" borderId="82" xfId="0" applyNumberFormat="1" applyFont="1" applyFill="1" applyBorder="1" applyAlignment="1" applyProtection="1">
      <alignment horizontal="center" vertical="center"/>
      <protection/>
    </xf>
    <xf numFmtId="181" fontId="2" fillId="57" borderId="83" xfId="0" applyNumberFormat="1" applyFont="1" applyFill="1" applyBorder="1" applyAlignment="1" applyProtection="1">
      <alignment horizontal="center" vertical="center"/>
      <protection/>
    </xf>
    <xf numFmtId="181" fontId="2" fillId="57" borderId="84" xfId="0" applyNumberFormat="1" applyFont="1" applyFill="1" applyBorder="1" applyAlignment="1" applyProtection="1">
      <alignment horizontal="center" vertical="center"/>
      <protection/>
    </xf>
    <xf numFmtId="181" fontId="2" fillId="57" borderId="135" xfId="0" applyNumberFormat="1" applyFont="1" applyFill="1" applyBorder="1" applyAlignment="1" applyProtection="1">
      <alignment horizontal="center" vertical="center"/>
      <protection/>
    </xf>
    <xf numFmtId="0" fontId="6" fillId="57" borderId="81" xfId="0" applyNumberFormat="1" applyFont="1" applyFill="1" applyBorder="1" applyAlignment="1" applyProtection="1">
      <alignment horizontal="center" vertical="center"/>
      <protection/>
    </xf>
    <xf numFmtId="0" fontId="6" fillId="57" borderId="74" xfId="0" applyNumberFormat="1" applyFont="1" applyFill="1" applyBorder="1" applyAlignment="1" applyProtection="1">
      <alignment horizontal="center" vertical="center"/>
      <protection/>
    </xf>
    <xf numFmtId="0" fontId="6" fillId="57" borderId="75" xfId="0" applyNumberFormat="1" applyFont="1" applyFill="1" applyBorder="1" applyAlignment="1" applyProtection="1">
      <alignment horizontal="center" vertical="center"/>
      <protection/>
    </xf>
    <xf numFmtId="0" fontId="6" fillId="57" borderId="73" xfId="0" applyNumberFormat="1" applyFont="1" applyFill="1" applyBorder="1" applyAlignment="1" applyProtection="1">
      <alignment horizontal="center" vertical="center"/>
      <protection/>
    </xf>
    <xf numFmtId="0" fontId="6" fillId="57" borderId="28" xfId="0" applyNumberFormat="1" applyFont="1" applyFill="1" applyBorder="1" applyAlignment="1" applyProtection="1">
      <alignment horizontal="center" vertical="center"/>
      <protection/>
    </xf>
    <xf numFmtId="0" fontId="6" fillId="57" borderId="29" xfId="0" applyNumberFormat="1" applyFont="1" applyFill="1" applyBorder="1" applyAlignment="1" applyProtection="1">
      <alignment horizontal="center" vertical="center"/>
      <protection/>
    </xf>
    <xf numFmtId="0" fontId="6" fillId="57" borderId="175" xfId="0" applyNumberFormat="1" applyFont="1" applyFill="1" applyBorder="1" applyAlignment="1" applyProtection="1">
      <alignment horizontal="center" vertical="center"/>
      <protection/>
    </xf>
    <xf numFmtId="0" fontId="2" fillId="57" borderId="47" xfId="0" applyNumberFormat="1" applyFont="1" applyFill="1" applyBorder="1" applyAlignment="1" applyProtection="1">
      <alignment horizontal="center" vertical="center"/>
      <protection/>
    </xf>
    <xf numFmtId="49" fontId="2" fillId="57" borderId="47" xfId="0" applyNumberFormat="1" applyFont="1" applyFill="1" applyBorder="1" applyAlignment="1" applyProtection="1">
      <alignment horizontal="center" vertical="center"/>
      <protection/>
    </xf>
    <xf numFmtId="180" fontId="2" fillId="57" borderId="79" xfId="0" applyNumberFormat="1" applyFont="1" applyFill="1" applyBorder="1" applyAlignment="1" applyProtection="1">
      <alignment horizontal="center" vertical="center"/>
      <protection/>
    </xf>
    <xf numFmtId="180" fontId="2" fillId="57" borderId="76" xfId="0" applyNumberFormat="1" applyFont="1" applyFill="1" applyBorder="1" applyAlignment="1" applyProtection="1">
      <alignment horizontal="center" vertical="center"/>
      <protection/>
    </xf>
    <xf numFmtId="180" fontId="2" fillId="57" borderId="77" xfId="0" applyNumberFormat="1" applyFont="1" applyFill="1" applyBorder="1" applyAlignment="1" applyProtection="1">
      <alignment horizontal="center" vertical="center"/>
      <protection/>
    </xf>
    <xf numFmtId="180" fontId="2" fillId="57" borderId="78" xfId="0" applyNumberFormat="1" applyFont="1" applyFill="1" applyBorder="1" applyAlignment="1" applyProtection="1">
      <alignment horizontal="center" vertical="center"/>
      <protection/>
    </xf>
    <xf numFmtId="180" fontId="2" fillId="57" borderId="85" xfId="0" applyNumberFormat="1" applyFont="1" applyFill="1" applyBorder="1" applyAlignment="1" applyProtection="1">
      <alignment horizontal="center" vertical="center"/>
      <protection/>
    </xf>
    <xf numFmtId="180" fontId="2" fillId="57" borderId="80" xfId="0" applyNumberFormat="1" applyFont="1" applyFill="1" applyBorder="1" applyAlignment="1" applyProtection="1">
      <alignment horizontal="center" vertical="center"/>
      <protection/>
    </xf>
    <xf numFmtId="49" fontId="2" fillId="57" borderId="86" xfId="0" applyNumberFormat="1" applyFont="1" applyFill="1" applyBorder="1" applyAlignment="1">
      <alignment horizontal="left" vertical="center" wrapText="1"/>
    </xf>
    <xf numFmtId="49" fontId="2" fillId="57" borderId="65" xfId="0" applyNumberFormat="1" applyFont="1" applyFill="1" applyBorder="1" applyAlignment="1">
      <alignment horizontal="left" vertical="center" wrapText="1"/>
    </xf>
    <xf numFmtId="0" fontId="2" fillId="57" borderId="67" xfId="0" applyFont="1" applyFill="1" applyBorder="1" applyAlignment="1">
      <alignment horizontal="center" vertical="center" wrapText="1"/>
    </xf>
    <xf numFmtId="49" fontId="2" fillId="57" borderId="25" xfId="0" applyNumberFormat="1" applyFont="1" applyFill="1" applyBorder="1" applyAlignment="1">
      <alignment horizontal="center" vertical="center" wrapText="1"/>
    </xf>
    <xf numFmtId="180" fontId="2" fillId="57" borderId="51" xfId="0" applyNumberFormat="1" applyFont="1" applyFill="1" applyBorder="1" applyAlignment="1" applyProtection="1">
      <alignment horizontal="center" vertical="center" wrapText="1"/>
      <protection/>
    </xf>
    <xf numFmtId="1" fontId="6" fillId="57" borderId="113" xfId="0" applyNumberFormat="1" applyFont="1" applyFill="1" applyBorder="1" applyAlignment="1" applyProtection="1">
      <alignment horizontal="center" vertical="center"/>
      <protection/>
    </xf>
    <xf numFmtId="1" fontId="6" fillId="57" borderId="102" xfId="0" applyNumberFormat="1" applyFont="1" applyFill="1" applyBorder="1" applyAlignment="1" applyProtection="1">
      <alignment horizontal="center" vertical="center"/>
      <protection/>
    </xf>
    <xf numFmtId="1" fontId="6" fillId="57" borderId="126" xfId="0" applyNumberFormat="1" applyFont="1" applyFill="1" applyBorder="1" applyAlignment="1" applyProtection="1">
      <alignment horizontal="center" vertical="center"/>
      <protection/>
    </xf>
    <xf numFmtId="0" fontId="2" fillId="57" borderId="25" xfId="0" applyFont="1" applyFill="1" applyBorder="1" applyAlignment="1">
      <alignment horizontal="center" vertical="center" wrapText="1"/>
    </xf>
    <xf numFmtId="0" fontId="2" fillId="57" borderId="30" xfId="0" applyFont="1" applyFill="1" applyBorder="1" applyAlignment="1">
      <alignment horizontal="center" vertical="center" wrapText="1"/>
    </xf>
    <xf numFmtId="180" fontId="2" fillId="57" borderId="31" xfId="0" applyNumberFormat="1" applyFont="1" applyFill="1" applyBorder="1" applyAlignment="1" applyProtection="1">
      <alignment vertical="center"/>
      <protection/>
    </xf>
    <xf numFmtId="180" fontId="2" fillId="57" borderId="25" xfId="0" applyNumberFormat="1" applyFont="1" applyFill="1" applyBorder="1" applyAlignment="1" applyProtection="1">
      <alignment vertical="center"/>
      <protection/>
    </xf>
    <xf numFmtId="180" fontId="2" fillId="57" borderId="30" xfId="0" applyNumberFormat="1" applyFont="1" applyFill="1" applyBorder="1" applyAlignment="1" applyProtection="1">
      <alignment vertical="center"/>
      <protection/>
    </xf>
    <xf numFmtId="180" fontId="2" fillId="57" borderId="24" xfId="0" applyNumberFormat="1" applyFont="1" applyFill="1" applyBorder="1" applyAlignment="1" applyProtection="1">
      <alignment vertical="center"/>
      <protection/>
    </xf>
    <xf numFmtId="180" fontId="2" fillId="57" borderId="32" xfId="0" applyNumberFormat="1" applyFont="1" applyFill="1" applyBorder="1" applyAlignment="1" applyProtection="1">
      <alignment vertical="center"/>
      <protection/>
    </xf>
    <xf numFmtId="180" fontId="2" fillId="57" borderId="91" xfId="0" applyNumberFormat="1" applyFont="1" applyFill="1" applyBorder="1" applyAlignment="1" applyProtection="1">
      <alignment vertical="center"/>
      <protection/>
    </xf>
    <xf numFmtId="49" fontId="2" fillId="57" borderId="66" xfId="0" applyNumberFormat="1" applyFont="1" applyFill="1" applyBorder="1" applyAlignment="1" applyProtection="1">
      <alignment horizontal="left" vertical="center"/>
      <protection/>
    </xf>
    <xf numFmtId="49" fontId="2" fillId="57" borderId="19" xfId="0" applyNumberFormat="1" applyFont="1" applyFill="1" applyBorder="1" applyAlignment="1">
      <alignment horizontal="center" vertical="center" wrapText="1"/>
    </xf>
    <xf numFmtId="180" fontId="2" fillId="57" borderId="52" xfId="0" applyNumberFormat="1" applyFont="1" applyFill="1" applyBorder="1" applyAlignment="1" applyProtection="1">
      <alignment horizontal="center" vertical="center" wrapText="1"/>
      <protection/>
    </xf>
    <xf numFmtId="180" fontId="2" fillId="57" borderId="51" xfId="0" applyNumberFormat="1" applyFont="1" applyFill="1" applyBorder="1" applyAlignment="1">
      <alignment horizontal="center" vertical="center" wrapText="1"/>
    </xf>
    <xf numFmtId="182" fontId="2" fillId="57" borderId="26" xfId="0" applyNumberFormat="1" applyFont="1" applyFill="1" applyBorder="1" applyAlignment="1">
      <alignment horizontal="center" vertical="center" wrapText="1"/>
    </xf>
    <xf numFmtId="49" fontId="2" fillId="57" borderId="94" xfId="0" applyNumberFormat="1" applyFont="1" applyFill="1" applyBorder="1" applyAlignment="1">
      <alignment horizontal="left" vertical="center" wrapText="1"/>
    </xf>
    <xf numFmtId="49" fontId="2" fillId="57" borderId="149" xfId="0" applyNumberFormat="1" applyFont="1" applyFill="1" applyBorder="1" applyAlignment="1" applyProtection="1">
      <alignment horizontal="left" vertical="center"/>
      <protection/>
    </xf>
    <xf numFmtId="49" fontId="45" fillId="57" borderId="186" xfId="0" applyNumberFormat="1" applyFont="1" applyFill="1" applyBorder="1" applyAlignment="1">
      <alignment vertical="center" wrapText="1"/>
    </xf>
    <xf numFmtId="0" fontId="2" fillId="57" borderId="150" xfId="0" applyFont="1" applyFill="1" applyBorder="1" applyAlignment="1">
      <alignment horizontal="center" vertical="center" wrapText="1"/>
    </xf>
    <xf numFmtId="49" fontId="2" fillId="57" borderId="43" xfId="0" applyNumberFormat="1" applyFont="1" applyFill="1" applyBorder="1" applyAlignment="1">
      <alignment horizontal="center" vertical="center" wrapText="1"/>
    </xf>
    <xf numFmtId="186" fontId="2" fillId="57" borderId="182" xfId="0" applyNumberFormat="1" applyFont="1" applyFill="1" applyBorder="1" applyAlignment="1" applyProtection="1">
      <alignment horizontal="center" vertical="center" wrapText="1"/>
      <protection/>
    </xf>
    <xf numFmtId="182" fontId="2" fillId="57" borderId="187" xfId="0" applyNumberFormat="1" applyFont="1" applyFill="1" applyBorder="1" applyAlignment="1" applyProtection="1">
      <alignment horizontal="center" vertical="center"/>
      <protection/>
    </xf>
    <xf numFmtId="0" fontId="2" fillId="57" borderId="122" xfId="0" applyFont="1" applyFill="1" applyBorder="1" applyAlignment="1">
      <alignment horizontal="center" vertical="center" wrapText="1"/>
    </xf>
    <xf numFmtId="0" fontId="2" fillId="57" borderId="43" xfId="0" applyFont="1" applyFill="1" applyBorder="1" applyAlignment="1">
      <alignment horizontal="center" vertical="center" wrapText="1"/>
    </xf>
    <xf numFmtId="0" fontId="2" fillId="57" borderId="182" xfId="0" applyFont="1" applyFill="1" applyBorder="1" applyAlignment="1">
      <alignment horizontal="center" vertical="center" wrapText="1"/>
    </xf>
    <xf numFmtId="0" fontId="2" fillId="57" borderId="188" xfId="0" applyFont="1" applyFill="1" applyBorder="1" applyAlignment="1">
      <alignment horizontal="center" vertical="center" wrapText="1"/>
    </xf>
    <xf numFmtId="0" fontId="2" fillId="57" borderId="189" xfId="0" applyFont="1" applyFill="1" applyBorder="1" applyAlignment="1">
      <alignment horizontal="center" vertical="center" wrapText="1"/>
    </xf>
    <xf numFmtId="0" fontId="2" fillId="57" borderId="190" xfId="0" applyFont="1" applyFill="1" applyBorder="1" applyAlignment="1">
      <alignment horizontal="center" vertical="center" wrapText="1"/>
    </xf>
    <xf numFmtId="0" fontId="2" fillId="57" borderId="191" xfId="0" applyFont="1" applyFill="1" applyBorder="1" applyAlignment="1">
      <alignment horizontal="center" vertical="center" wrapText="1"/>
    </xf>
    <xf numFmtId="0" fontId="2" fillId="57" borderId="192" xfId="0" applyFont="1" applyFill="1" applyBorder="1" applyAlignment="1">
      <alignment horizontal="center" vertical="center" wrapText="1"/>
    </xf>
    <xf numFmtId="49" fontId="2" fillId="57" borderId="167" xfId="0" applyNumberFormat="1" applyFont="1" applyFill="1" applyBorder="1" applyAlignment="1" applyProtection="1">
      <alignment horizontal="left" vertical="center"/>
      <protection/>
    </xf>
    <xf numFmtId="49" fontId="45" fillId="57" borderId="170" xfId="0" applyNumberFormat="1" applyFont="1" applyFill="1" applyBorder="1" applyAlignment="1">
      <alignment vertical="center" wrapText="1"/>
    </xf>
    <xf numFmtId="0" fontId="2" fillId="57" borderId="169" xfId="0" applyFont="1" applyFill="1" applyBorder="1" applyAlignment="1">
      <alignment horizontal="center" vertical="center" wrapText="1"/>
    </xf>
    <xf numFmtId="49" fontId="2" fillId="57" borderId="36" xfId="0" applyNumberFormat="1" applyFont="1" applyFill="1" applyBorder="1" applyAlignment="1">
      <alignment horizontal="center" vertical="center" wrapText="1"/>
    </xf>
    <xf numFmtId="186" fontId="2" fillId="57" borderId="98" xfId="0" applyNumberFormat="1" applyFont="1" applyFill="1" applyBorder="1" applyAlignment="1" applyProtection="1">
      <alignment horizontal="center" vertical="center" wrapText="1"/>
      <protection/>
    </xf>
    <xf numFmtId="182" fontId="2" fillId="57" borderId="167" xfId="0" applyNumberFormat="1" applyFont="1" applyFill="1" applyBorder="1" applyAlignment="1" applyProtection="1">
      <alignment horizontal="center" vertical="center"/>
      <protection/>
    </xf>
    <xf numFmtId="0" fontId="2" fillId="57" borderId="63" xfId="0" applyFont="1" applyFill="1" applyBorder="1" applyAlignment="1">
      <alignment horizontal="center" vertical="center" wrapText="1"/>
    </xf>
    <xf numFmtId="180" fontId="2" fillId="57" borderId="25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180" fontId="2" fillId="57" borderId="20" xfId="0" applyNumberFormat="1" applyFont="1" applyFill="1" applyBorder="1" applyAlignment="1">
      <alignment horizontal="center" vertical="center" wrapText="1"/>
    </xf>
    <xf numFmtId="0" fontId="2" fillId="57" borderId="193" xfId="0" applyFont="1" applyFill="1" applyBorder="1" applyAlignment="1">
      <alignment horizontal="center" vertical="center" wrapText="1"/>
    </xf>
    <xf numFmtId="0" fontId="2" fillId="57" borderId="55" xfId="0" applyFont="1" applyFill="1" applyBorder="1" applyAlignment="1">
      <alignment horizontal="center" vertical="center" wrapText="1"/>
    </xf>
    <xf numFmtId="0" fontId="2" fillId="57" borderId="98" xfId="0" applyFont="1" applyFill="1" applyBorder="1" applyAlignment="1">
      <alignment horizontal="center" vertical="center" wrapText="1"/>
    </xf>
    <xf numFmtId="49" fontId="2" fillId="57" borderId="104" xfId="0" applyNumberFormat="1" applyFont="1" applyFill="1" applyBorder="1" applyAlignment="1">
      <alignment horizontal="left" vertical="center" wrapText="1"/>
    </xf>
    <xf numFmtId="181" fontId="6" fillId="57" borderId="51" xfId="0" applyNumberFormat="1" applyFont="1" applyFill="1" applyBorder="1" applyAlignment="1" applyProtection="1">
      <alignment horizontal="center" vertical="center"/>
      <protection/>
    </xf>
    <xf numFmtId="0" fontId="6" fillId="57" borderId="67" xfId="0" applyFont="1" applyFill="1" applyBorder="1" applyAlignment="1">
      <alignment horizontal="center" vertical="center" wrapText="1"/>
    </xf>
    <xf numFmtId="0" fontId="6" fillId="57" borderId="25" xfId="0" applyFont="1" applyFill="1" applyBorder="1" applyAlignment="1">
      <alignment horizontal="center" vertical="center" wrapText="1"/>
    </xf>
    <xf numFmtId="180" fontId="6" fillId="57" borderId="51" xfId="0" applyNumberFormat="1" applyFont="1" applyFill="1" applyBorder="1" applyAlignment="1">
      <alignment horizontal="center" vertical="center" wrapText="1"/>
    </xf>
    <xf numFmtId="1" fontId="2" fillId="57" borderId="32" xfId="0" applyNumberFormat="1" applyFont="1" applyFill="1" applyBorder="1" applyAlignment="1">
      <alignment horizontal="center" vertical="center" wrapText="1"/>
    </xf>
    <xf numFmtId="1" fontId="2" fillId="57" borderId="25" xfId="0" applyNumberFormat="1" applyFont="1" applyFill="1" applyBorder="1" applyAlignment="1">
      <alignment horizontal="center" vertical="center" wrapText="1"/>
    </xf>
    <xf numFmtId="1" fontId="2" fillId="57" borderId="30" xfId="0" applyNumberFormat="1" applyFont="1" applyFill="1" applyBorder="1" applyAlignment="1">
      <alignment horizontal="center" vertical="center" wrapText="1"/>
    </xf>
    <xf numFmtId="1" fontId="2" fillId="57" borderId="31" xfId="0" applyNumberFormat="1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>
      <alignment horizontal="center" vertical="center" wrapText="1"/>
    </xf>
    <xf numFmtId="0" fontId="2" fillId="57" borderId="32" xfId="0" applyFont="1" applyFill="1" applyBorder="1" applyAlignment="1">
      <alignment horizontal="center" vertical="center" wrapText="1"/>
    </xf>
    <xf numFmtId="181" fontId="6" fillId="57" borderId="52" xfId="0" applyNumberFormat="1" applyFont="1" applyFill="1" applyBorder="1" applyAlignment="1" applyProtection="1">
      <alignment horizontal="center" vertical="center"/>
      <protection/>
    </xf>
    <xf numFmtId="0" fontId="6" fillId="57" borderId="19" xfId="0" applyFont="1" applyFill="1" applyBorder="1" applyAlignment="1">
      <alignment horizontal="center" vertical="center" wrapText="1"/>
    </xf>
    <xf numFmtId="49" fontId="5" fillId="57" borderId="25" xfId="0" applyNumberFormat="1" applyFont="1" applyFill="1" applyBorder="1" applyAlignment="1">
      <alignment horizontal="center" vertical="center" wrapText="1"/>
    </xf>
    <xf numFmtId="180" fontId="2" fillId="57" borderId="30" xfId="0" applyNumberFormat="1" applyFont="1" applyFill="1" applyBorder="1" applyAlignment="1" applyProtection="1">
      <alignment horizontal="center" vertical="center" wrapText="1"/>
      <protection/>
    </xf>
    <xf numFmtId="182" fontId="2" fillId="57" borderId="53" xfId="0" applyNumberFormat="1" applyFont="1" applyFill="1" applyBorder="1" applyAlignment="1" applyProtection="1">
      <alignment horizontal="center" vertical="center"/>
      <protection/>
    </xf>
    <xf numFmtId="0" fontId="2" fillId="57" borderId="87" xfId="0" applyFont="1" applyFill="1" applyBorder="1" applyAlignment="1">
      <alignment horizontal="center" vertical="center" wrapText="1"/>
    </xf>
    <xf numFmtId="180" fontId="6" fillId="57" borderId="90" xfId="0" applyNumberFormat="1" applyFont="1" applyFill="1" applyBorder="1" applyAlignment="1">
      <alignment horizontal="center" vertical="center" wrapText="1"/>
    </xf>
    <xf numFmtId="180" fontId="2" fillId="57" borderId="91" xfId="0" applyNumberFormat="1" applyFont="1" applyFill="1" applyBorder="1" applyAlignment="1">
      <alignment horizontal="center" vertical="center" wrapText="1"/>
    </xf>
    <xf numFmtId="0" fontId="2" fillId="57" borderId="87" xfId="0" applyNumberFormat="1" applyFont="1" applyFill="1" applyBorder="1" applyAlignment="1">
      <alignment horizontal="center" vertical="center" wrapText="1"/>
    </xf>
    <xf numFmtId="0" fontId="2" fillId="57" borderId="90" xfId="0" applyNumberFormat="1" applyFont="1" applyFill="1" applyBorder="1" applyAlignment="1">
      <alignment horizontal="center" vertical="center" wrapText="1"/>
    </xf>
    <xf numFmtId="0" fontId="2" fillId="57" borderId="92" xfId="0" applyNumberFormat="1" applyFont="1" applyFill="1" applyBorder="1" applyAlignment="1">
      <alignment horizontal="center" vertical="center" wrapText="1"/>
    </xf>
    <xf numFmtId="0" fontId="2" fillId="57" borderId="32" xfId="0" applyNumberFormat="1" applyFont="1" applyFill="1" applyBorder="1" applyAlignment="1">
      <alignment horizontal="center" vertical="center" wrapText="1"/>
    </xf>
    <xf numFmtId="0" fontId="2" fillId="57" borderId="92" xfId="0" applyFont="1" applyFill="1" applyBorder="1" applyAlignment="1">
      <alignment horizontal="center" vertical="center" wrapText="1"/>
    </xf>
    <xf numFmtId="49" fontId="5" fillId="57" borderId="19" xfId="0" applyNumberFormat="1" applyFont="1" applyFill="1" applyBorder="1" applyAlignment="1">
      <alignment horizontal="center" vertical="center" wrapText="1"/>
    </xf>
    <xf numFmtId="180" fontId="2" fillId="57" borderId="20" xfId="0" applyNumberFormat="1" applyFont="1" applyFill="1" applyBorder="1" applyAlignment="1" applyProtection="1">
      <alignment horizontal="center" vertical="center" wrapText="1"/>
      <protection/>
    </xf>
    <xf numFmtId="182" fontId="2" fillId="57" borderId="54" xfId="0" applyNumberFormat="1" applyFont="1" applyFill="1" applyBorder="1" applyAlignment="1" applyProtection="1">
      <alignment horizontal="center" vertical="center"/>
      <protection/>
    </xf>
    <xf numFmtId="180" fontId="2" fillId="57" borderId="20" xfId="0" applyNumberFormat="1" applyFont="1" applyFill="1" applyBorder="1" applyAlignment="1">
      <alignment horizontal="center" vertical="center" wrapText="1"/>
    </xf>
    <xf numFmtId="0" fontId="2" fillId="57" borderId="27" xfId="0" applyNumberFormat="1" applyFont="1" applyFill="1" applyBorder="1" applyAlignment="1">
      <alignment horizontal="center" vertical="center" wrapText="1"/>
    </xf>
    <xf numFmtId="0" fontId="2" fillId="57" borderId="52" xfId="0" applyFont="1" applyFill="1" applyBorder="1" applyAlignment="1">
      <alignment horizontal="center" vertical="center" wrapText="1"/>
    </xf>
    <xf numFmtId="0" fontId="2" fillId="57" borderId="23" xfId="0" applyNumberFormat="1" applyFont="1" applyFill="1" applyBorder="1" applyAlignment="1">
      <alignment horizontal="center" vertical="center" wrapText="1"/>
    </xf>
    <xf numFmtId="0" fontId="2" fillId="57" borderId="41" xfId="0" applyNumberFormat="1" applyFont="1" applyFill="1" applyBorder="1" applyAlignment="1">
      <alignment horizontal="center" vertical="center" wrapText="1"/>
    </xf>
    <xf numFmtId="49" fontId="2" fillId="57" borderId="149" xfId="0" applyNumberFormat="1" applyFont="1" applyFill="1" applyBorder="1" applyAlignment="1">
      <alignment horizontal="left" vertical="center" wrapText="1"/>
    </xf>
    <xf numFmtId="49" fontId="2" fillId="57" borderId="23" xfId="0" applyNumberFormat="1" applyFont="1" applyFill="1" applyBorder="1" applyAlignment="1">
      <alignment horizontal="center" vertical="center" wrapText="1"/>
    </xf>
    <xf numFmtId="180" fontId="2" fillId="57" borderId="44" xfId="0" applyNumberFormat="1" applyFont="1" applyFill="1" applyBorder="1" applyAlignment="1" applyProtection="1">
      <alignment horizontal="center" vertical="center" wrapText="1"/>
      <protection/>
    </xf>
    <xf numFmtId="182" fontId="2" fillId="57" borderId="218" xfId="0" applyNumberFormat="1" applyFont="1" applyFill="1" applyBorder="1" applyAlignment="1" applyProtection="1">
      <alignment horizontal="center" vertical="center"/>
      <protection/>
    </xf>
    <xf numFmtId="0" fontId="2" fillId="57" borderId="216" xfId="0" applyNumberFormat="1" applyFont="1" applyFill="1" applyBorder="1" applyAlignment="1">
      <alignment horizontal="center" vertical="center" wrapText="1"/>
    </xf>
    <xf numFmtId="0" fontId="2" fillId="57" borderId="43" xfId="0" applyNumberFormat="1" applyFont="1" applyFill="1" applyBorder="1" applyAlignment="1">
      <alignment horizontal="center" vertical="center" wrapText="1"/>
    </xf>
    <xf numFmtId="0" fontId="2" fillId="57" borderId="125" xfId="0" applyNumberFormat="1" applyFont="1" applyFill="1" applyBorder="1" applyAlignment="1">
      <alignment horizontal="center" vertical="center" wrapText="1"/>
    </xf>
    <xf numFmtId="0" fontId="2" fillId="57" borderId="182" xfId="0" applyNumberFormat="1" applyFont="1" applyFill="1" applyBorder="1" applyAlignment="1">
      <alignment horizontal="center" vertical="center" wrapText="1"/>
    </xf>
    <xf numFmtId="0" fontId="2" fillId="57" borderId="213" xfId="0" applyNumberFormat="1" applyFont="1" applyFill="1" applyBorder="1" applyAlignment="1" applyProtection="1">
      <alignment horizontal="center" vertical="center"/>
      <protection/>
    </xf>
    <xf numFmtId="0" fontId="2" fillId="57" borderId="222" xfId="0" applyNumberFormat="1" applyFont="1" applyFill="1" applyBorder="1" applyAlignment="1" applyProtection="1">
      <alignment horizontal="center" vertical="center"/>
      <protection/>
    </xf>
    <xf numFmtId="0" fontId="2" fillId="57" borderId="212" xfId="0" applyNumberFormat="1" applyFont="1" applyFill="1" applyBorder="1" applyAlignment="1" applyProtection="1">
      <alignment horizontal="center" vertical="center"/>
      <protection/>
    </xf>
    <xf numFmtId="0" fontId="2" fillId="57" borderId="210" xfId="0" applyNumberFormat="1" applyFont="1" applyFill="1" applyBorder="1" applyAlignment="1" applyProtection="1">
      <alignment vertical="center"/>
      <protection/>
    </xf>
    <xf numFmtId="182" fontId="2" fillId="57" borderId="96" xfId="0" applyNumberFormat="1" applyFont="1" applyFill="1" applyBorder="1" applyAlignment="1" applyProtection="1">
      <alignment horizontal="center" vertical="center"/>
      <protection/>
    </xf>
    <xf numFmtId="180" fontId="6" fillId="57" borderId="78" xfId="0" applyNumberFormat="1" applyFont="1" applyFill="1" applyBorder="1" applyAlignment="1">
      <alignment horizontal="center" vertical="center" wrapText="1"/>
    </xf>
    <xf numFmtId="180" fontId="2" fillId="57" borderId="78" xfId="0" applyNumberFormat="1" applyFont="1" applyFill="1" applyBorder="1" applyAlignment="1">
      <alignment horizontal="center" vertical="center" wrapText="1"/>
    </xf>
    <xf numFmtId="180" fontId="6" fillId="57" borderId="194" xfId="0" applyNumberFormat="1" applyFont="1" applyFill="1" applyBorder="1" applyAlignment="1">
      <alignment horizontal="center" vertical="center" wrapText="1"/>
    </xf>
    <xf numFmtId="180" fontId="6" fillId="57" borderId="47" xfId="0" applyNumberFormat="1" applyFont="1" applyFill="1" applyBorder="1" applyAlignment="1">
      <alignment horizontal="center" vertical="center" wrapText="1"/>
    </xf>
    <xf numFmtId="180" fontId="6" fillId="57" borderId="96" xfId="0" applyNumberFormat="1" applyFont="1" applyFill="1" applyBorder="1" applyAlignment="1">
      <alignment horizontal="center" vertical="center" wrapText="1"/>
    </xf>
    <xf numFmtId="180" fontId="2" fillId="57" borderId="221" xfId="0" applyNumberFormat="1" applyFont="1" applyFill="1" applyBorder="1" applyAlignment="1">
      <alignment horizontal="center" vertical="center" wrapText="1"/>
    </xf>
    <xf numFmtId="182" fontId="6" fillId="57" borderId="219" xfId="0" applyNumberFormat="1" applyFont="1" applyFill="1" applyBorder="1" applyAlignment="1" applyProtection="1">
      <alignment horizontal="center" vertical="center"/>
      <protection/>
    </xf>
    <xf numFmtId="1" fontId="6" fillId="57" borderId="219" xfId="0" applyNumberFormat="1" applyFont="1" applyFill="1" applyBorder="1" applyAlignment="1" applyProtection="1">
      <alignment horizontal="center" vertical="center"/>
      <protection/>
    </xf>
    <xf numFmtId="182" fontId="6" fillId="57" borderId="220" xfId="0" applyNumberFormat="1" applyFont="1" applyFill="1" applyBorder="1" applyAlignment="1" applyProtection="1">
      <alignment horizontal="center" vertical="center"/>
      <protection/>
    </xf>
    <xf numFmtId="0" fontId="0" fillId="57" borderId="195" xfId="0" applyFont="1" applyFill="1" applyBorder="1" applyAlignment="1">
      <alignment horizontal="left"/>
    </xf>
    <xf numFmtId="0" fontId="0" fillId="57" borderId="0" xfId="0" applyFont="1" applyFill="1" applyBorder="1" applyAlignment="1">
      <alignment horizontal="left"/>
    </xf>
    <xf numFmtId="0" fontId="39" fillId="57" borderId="172" xfId="0" applyNumberFormat="1" applyFont="1" applyFill="1" applyBorder="1" applyAlignment="1" applyProtection="1">
      <alignment horizontal="center" vertical="center"/>
      <protection/>
    </xf>
    <xf numFmtId="49" fontId="3" fillId="57" borderId="223" xfId="0" applyNumberFormat="1" applyFont="1" applyFill="1" applyBorder="1" applyAlignment="1">
      <alignment horizontal="left" vertical="center" wrapText="1"/>
    </xf>
    <xf numFmtId="49" fontId="3" fillId="57" borderId="173" xfId="0" applyNumberFormat="1" applyFont="1" applyFill="1" applyBorder="1" applyAlignment="1">
      <alignment horizontal="center" vertical="center"/>
    </xf>
    <xf numFmtId="49" fontId="3" fillId="57" borderId="174" xfId="0" applyNumberFormat="1" applyFont="1" applyFill="1" applyBorder="1" applyAlignment="1">
      <alignment horizontal="center" vertical="center"/>
    </xf>
    <xf numFmtId="0" fontId="3" fillId="57" borderId="121" xfId="0" applyNumberFormat="1" applyFont="1" applyFill="1" applyBorder="1" applyAlignment="1" applyProtection="1">
      <alignment horizontal="center" vertical="center"/>
      <protection/>
    </xf>
    <xf numFmtId="0" fontId="3" fillId="57" borderId="124" xfId="0" applyNumberFormat="1" applyFont="1" applyFill="1" applyBorder="1" applyAlignment="1" applyProtection="1">
      <alignment horizontal="center" vertical="center"/>
      <protection/>
    </xf>
    <xf numFmtId="1" fontId="3" fillId="57" borderId="173" xfId="0" applyNumberFormat="1" applyFont="1" applyFill="1" applyBorder="1" applyAlignment="1">
      <alignment horizontal="center" vertical="center"/>
    </xf>
    <xf numFmtId="1" fontId="3" fillId="57" borderId="174" xfId="0" applyNumberFormat="1" applyFont="1" applyFill="1" applyBorder="1" applyAlignment="1">
      <alignment horizontal="center" vertical="center" wrapText="1"/>
    </xf>
    <xf numFmtId="1" fontId="3" fillId="57" borderId="174" xfId="0" applyNumberFormat="1" applyFont="1" applyFill="1" applyBorder="1" applyAlignment="1">
      <alignment horizontal="center" vertical="center"/>
    </xf>
    <xf numFmtId="0" fontId="3" fillId="57" borderId="174" xfId="0" applyNumberFormat="1" applyFont="1" applyFill="1" applyBorder="1" applyAlignment="1">
      <alignment horizontal="center" vertical="center"/>
    </xf>
    <xf numFmtId="0" fontId="3" fillId="57" borderId="121" xfId="0" applyFont="1" applyFill="1" applyBorder="1" applyAlignment="1">
      <alignment horizontal="center" vertical="center" wrapText="1"/>
    </xf>
    <xf numFmtId="0" fontId="3" fillId="57" borderId="169" xfId="0" applyNumberFormat="1" applyFont="1" applyFill="1" applyBorder="1" applyAlignment="1">
      <alignment horizontal="center" vertical="center" wrapText="1"/>
    </xf>
    <xf numFmtId="0" fontId="3" fillId="57" borderId="36" xfId="0" applyNumberFormat="1" applyFont="1" applyFill="1" applyBorder="1" applyAlignment="1">
      <alignment horizontal="center" vertical="center" wrapText="1"/>
    </xf>
    <xf numFmtId="0" fontId="39" fillId="57" borderId="126" xfId="0" applyNumberFormat="1" applyFont="1" applyFill="1" applyBorder="1" applyAlignment="1" applyProtection="1">
      <alignment horizontal="center" vertical="center"/>
      <protection/>
    </xf>
    <xf numFmtId="0" fontId="39" fillId="57" borderId="173" xfId="0" applyNumberFormat="1" applyFont="1" applyFill="1" applyBorder="1" applyAlignment="1" applyProtection="1">
      <alignment horizontal="center" vertical="center"/>
      <protection/>
    </xf>
    <xf numFmtId="0" fontId="39" fillId="57" borderId="174" xfId="0" applyNumberFormat="1" applyFont="1" applyFill="1" applyBorder="1" applyAlignment="1" applyProtection="1">
      <alignment horizontal="center" vertical="center"/>
      <protection/>
    </xf>
    <xf numFmtId="0" fontId="39" fillId="57" borderId="121" xfId="0" applyNumberFormat="1" applyFont="1" applyFill="1" applyBorder="1" applyAlignment="1" applyProtection="1">
      <alignment horizontal="center" vertical="center"/>
      <protection/>
    </xf>
    <xf numFmtId="0" fontId="39" fillId="57" borderId="127" xfId="0" applyNumberFormat="1" applyFont="1" applyFill="1" applyBorder="1" applyAlignment="1" applyProtection="1">
      <alignment horizontal="center" vertical="center"/>
      <protection/>
    </xf>
    <xf numFmtId="0" fontId="39" fillId="57" borderId="102" xfId="0" applyNumberFormat="1" applyFont="1" applyFill="1" applyBorder="1" applyAlignment="1" applyProtection="1">
      <alignment horizontal="center" vertical="center"/>
      <protection/>
    </xf>
    <xf numFmtId="0" fontId="2" fillId="57" borderId="128" xfId="0" applyNumberFormat="1" applyFont="1" applyFill="1" applyBorder="1" applyAlignment="1" applyProtection="1">
      <alignment horizontal="left" vertical="center" wrapText="1"/>
      <protection/>
    </xf>
    <xf numFmtId="0" fontId="0" fillId="57" borderId="113" xfId="0" applyFont="1" applyFill="1" applyBorder="1" applyAlignment="1">
      <alignment vertical="center"/>
    </xf>
    <xf numFmtId="0" fontId="2" fillId="57" borderId="102" xfId="0" applyNumberFormat="1" applyFont="1" applyFill="1" applyBorder="1" applyAlignment="1" applyProtection="1">
      <alignment horizontal="center" vertical="center"/>
      <protection/>
    </xf>
    <xf numFmtId="0" fontId="2" fillId="57" borderId="114" xfId="0" applyNumberFormat="1" applyFont="1" applyFill="1" applyBorder="1" applyAlignment="1" applyProtection="1">
      <alignment horizontal="center" vertical="center"/>
      <protection/>
    </xf>
    <xf numFmtId="0" fontId="2" fillId="57" borderId="113" xfId="0" applyNumberFormat="1" applyFont="1" applyFill="1" applyBorder="1" applyAlignment="1" applyProtection="1">
      <alignment horizontal="center" vertical="center"/>
      <protection/>
    </xf>
    <xf numFmtId="0" fontId="2" fillId="57" borderId="127" xfId="0" applyNumberFormat="1" applyFont="1" applyFill="1" applyBorder="1" applyAlignment="1" applyProtection="1">
      <alignment horizontal="center" vertical="center"/>
      <protection/>
    </xf>
    <xf numFmtId="0" fontId="2" fillId="57" borderId="126" xfId="0" applyNumberFormat="1" applyFont="1" applyFill="1" applyBorder="1" applyAlignment="1" applyProtection="1">
      <alignment horizontal="center" vertical="center"/>
      <protection/>
    </xf>
    <xf numFmtId="49" fontId="2" fillId="57" borderId="42" xfId="0" applyNumberFormat="1" applyFont="1" applyFill="1" applyBorder="1" applyAlignment="1">
      <alignment vertical="center" wrapText="1"/>
    </xf>
    <xf numFmtId="0" fontId="2" fillId="57" borderId="67" xfId="0" applyNumberFormat="1" applyFont="1" applyFill="1" applyBorder="1" applyAlignment="1">
      <alignment horizontal="center" vertical="center"/>
    </xf>
    <xf numFmtId="1" fontId="6" fillId="57" borderId="102" xfId="0" applyNumberFormat="1" applyFont="1" applyFill="1" applyBorder="1" applyAlignment="1">
      <alignment horizontal="center" vertical="center"/>
    </xf>
    <xf numFmtId="1" fontId="6" fillId="57" borderId="104" xfId="0" applyNumberFormat="1" applyFont="1" applyFill="1" applyBorder="1" applyAlignment="1">
      <alignment horizontal="center" vertical="center"/>
    </xf>
    <xf numFmtId="49" fontId="2" fillId="57" borderId="41" xfId="0" applyNumberFormat="1" applyFont="1" applyFill="1" applyBorder="1" applyAlignment="1">
      <alignment vertical="center" wrapText="1"/>
    </xf>
    <xf numFmtId="1" fontId="6" fillId="57" borderId="36" xfId="0" applyNumberFormat="1" applyFont="1" applyFill="1" applyBorder="1" applyAlignment="1" applyProtection="1">
      <alignment horizontal="center" vertical="center"/>
      <protection/>
    </xf>
    <xf numFmtId="1" fontId="6" fillId="57" borderId="94" xfId="0" applyNumberFormat="1" applyFont="1" applyFill="1" applyBorder="1" applyAlignment="1" applyProtection="1">
      <alignment horizontal="center" vertical="center"/>
      <protection/>
    </xf>
    <xf numFmtId="0" fontId="2" fillId="57" borderId="66" xfId="0" applyFont="1" applyFill="1" applyBorder="1" applyAlignment="1">
      <alignment horizontal="left" vertical="center" wrapText="1"/>
    </xf>
    <xf numFmtId="49" fontId="2" fillId="57" borderId="33" xfId="0" applyNumberFormat="1" applyFont="1" applyFill="1" applyBorder="1" applyAlignment="1">
      <alignment vertical="center" wrapText="1"/>
    </xf>
    <xf numFmtId="0" fontId="2" fillId="57" borderId="71" xfId="0" applyNumberFormat="1" applyFont="1" applyFill="1" applyBorder="1" applyAlignment="1">
      <alignment horizontal="center" vertical="center"/>
    </xf>
    <xf numFmtId="49" fontId="2" fillId="57" borderId="23" xfId="0" applyNumberFormat="1" applyFont="1" applyFill="1" applyBorder="1" applyAlignment="1">
      <alignment horizontal="center" vertical="center"/>
    </xf>
    <xf numFmtId="0" fontId="2" fillId="57" borderId="72" xfId="0" applyNumberFormat="1" applyFont="1" applyFill="1" applyBorder="1" applyAlignment="1" applyProtection="1">
      <alignment horizontal="center" vertical="center"/>
      <protection/>
    </xf>
    <xf numFmtId="182" fontId="2" fillId="57" borderId="33" xfId="0" applyNumberFormat="1" applyFont="1" applyFill="1" applyBorder="1" applyAlignment="1" applyProtection="1">
      <alignment horizontal="center" vertical="center"/>
      <protection/>
    </xf>
    <xf numFmtId="180" fontId="2" fillId="57" borderId="72" xfId="0" applyNumberFormat="1" applyFont="1" applyFill="1" applyBorder="1" applyAlignment="1">
      <alignment horizontal="center" vertical="center" wrapText="1"/>
    </xf>
    <xf numFmtId="0" fontId="2" fillId="57" borderId="35" xfId="0" applyNumberFormat="1" applyFont="1" applyFill="1" applyBorder="1" applyAlignment="1">
      <alignment horizontal="center" vertical="center" wrapText="1"/>
    </xf>
    <xf numFmtId="0" fontId="2" fillId="57" borderId="44" xfId="0" applyNumberFormat="1" applyFont="1" applyFill="1" applyBorder="1" applyAlignment="1">
      <alignment horizontal="center" vertical="center" wrapText="1"/>
    </xf>
    <xf numFmtId="0" fontId="2" fillId="57" borderId="71" xfId="0" applyNumberFormat="1" applyFont="1" applyFill="1" applyBorder="1" applyAlignment="1">
      <alignment horizontal="center" vertical="center" wrapText="1"/>
    </xf>
    <xf numFmtId="0" fontId="2" fillId="57" borderId="72" xfId="0" applyNumberFormat="1" applyFont="1" applyFill="1" applyBorder="1" applyAlignment="1">
      <alignment horizontal="center" vertical="center" wrapText="1"/>
    </xf>
    <xf numFmtId="49" fontId="2" fillId="57" borderId="70" xfId="0" applyNumberFormat="1" applyFont="1" applyFill="1" applyBorder="1" applyAlignment="1">
      <alignment horizontal="center" vertical="center"/>
    </xf>
    <xf numFmtId="49" fontId="2" fillId="57" borderId="48" xfId="0" applyNumberFormat="1" applyFont="1" applyFill="1" applyBorder="1" applyAlignment="1">
      <alignment horizontal="center" vertical="center"/>
    </xf>
    <xf numFmtId="0" fontId="2" fillId="57" borderId="50" xfId="0" applyNumberFormat="1" applyFont="1" applyFill="1" applyBorder="1" applyAlignment="1" applyProtection="1">
      <alignment horizontal="center" vertical="center"/>
      <protection/>
    </xf>
    <xf numFmtId="1" fontId="6" fillId="57" borderId="120" xfId="0" applyNumberFormat="1" applyFont="1" applyFill="1" applyBorder="1" applyAlignment="1" applyProtection="1">
      <alignment horizontal="center" vertical="center"/>
      <protection/>
    </xf>
    <xf numFmtId="0" fontId="2" fillId="57" borderId="181" xfId="0" applyNumberFormat="1" applyFont="1" applyFill="1" applyBorder="1" applyAlignment="1">
      <alignment horizontal="center" vertical="center" wrapText="1"/>
    </xf>
    <xf numFmtId="0" fontId="2" fillId="57" borderId="70" xfId="0" applyNumberFormat="1" applyFont="1" applyFill="1" applyBorder="1" applyAlignment="1">
      <alignment horizontal="center" vertical="center" wrapText="1"/>
    </xf>
    <xf numFmtId="0" fontId="2" fillId="57" borderId="48" xfId="0" applyNumberFormat="1" applyFont="1" applyFill="1" applyBorder="1" applyAlignment="1">
      <alignment horizontal="center" vertical="center" wrapText="1"/>
    </xf>
    <xf numFmtId="1" fontId="2" fillId="57" borderId="50" xfId="0" applyNumberFormat="1" applyFont="1" applyFill="1" applyBorder="1" applyAlignment="1">
      <alignment horizontal="center" vertical="center" wrapText="1"/>
    </xf>
    <xf numFmtId="0" fontId="2" fillId="57" borderId="144" xfId="0" applyNumberFormat="1" applyFont="1" applyFill="1" applyBorder="1" applyAlignment="1">
      <alignment horizontal="center" vertical="center" wrapText="1"/>
    </xf>
    <xf numFmtId="0" fontId="2" fillId="57" borderId="49" xfId="0" applyNumberFormat="1" applyFont="1" applyFill="1" applyBorder="1" applyAlignment="1">
      <alignment horizontal="center" vertical="center" wrapText="1"/>
    </xf>
    <xf numFmtId="0" fontId="2" fillId="57" borderId="146" xfId="0" applyNumberFormat="1" applyFont="1" applyFill="1" applyBorder="1" applyAlignment="1">
      <alignment horizontal="center" vertical="center" wrapText="1"/>
    </xf>
    <xf numFmtId="0" fontId="8" fillId="57" borderId="51" xfId="0" applyNumberFormat="1" applyFont="1" applyFill="1" applyBorder="1" applyAlignment="1" applyProtection="1">
      <alignment horizontal="center" vertical="center"/>
      <protection/>
    </xf>
    <xf numFmtId="2" fontId="2" fillId="57" borderId="27" xfId="0" applyNumberFormat="1" applyFont="1" applyFill="1" applyBorder="1" applyAlignment="1">
      <alignment horizontal="center" vertical="center" wrapText="1"/>
    </xf>
    <xf numFmtId="182" fontId="2" fillId="57" borderId="67" xfId="0" applyNumberFormat="1" applyFont="1" applyFill="1" applyBorder="1" applyAlignment="1">
      <alignment horizontal="center" vertical="center" wrapText="1"/>
    </xf>
    <xf numFmtId="2" fontId="2" fillId="57" borderId="19" xfId="0" applyNumberFormat="1" applyFont="1" applyFill="1" applyBorder="1" applyAlignment="1">
      <alignment horizontal="center" vertical="center" wrapText="1"/>
    </xf>
    <xf numFmtId="0" fontId="8" fillId="57" borderId="52" xfId="0" applyNumberFormat="1" applyFont="1" applyFill="1" applyBorder="1" applyAlignment="1" applyProtection="1">
      <alignment horizontal="center" vertical="center"/>
      <protection/>
    </xf>
    <xf numFmtId="1" fontId="6" fillId="57" borderId="63" xfId="0" applyNumberFormat="1" applyFont="1" applyFill="1" applyBorder="1" applyAlignment="1">
      <alignment horizontal="center" vertical="center"/>
    </xf>
    <xf numFmtId="0" fontId="6" fillId="57" borderId="52" xfId="0" applyFont="1" applyFill="1" applyBorder="1" applyAlignment="1">
      <alignment horizontal="center" vertical="center" wrapText="1"/>
    </xf>
    <xf numFmtId="1" fontId="6" fillId="57" borderId="103" xfId="0" applyNumberFormat="1" applyFont="1" applyFill="1" applyBorder="1" applyAlignment="1" applyProtection="1">
      <alignment horizontal="center" vertical="center"/>
      <protection/>
    </xf>
    <xf numFmtId="1" fontId="6" fillId="57" borderId="104" xfId="0" applyNumberFormat="1" applyFont="1" applyFill="1" applyBorder="1" applyAlignment="1" applyProtection="1">
      <alignment horizontal="center" vertical="center"/>
      <protection/>
    </xf>
    <xf numFmtId="49" fontId="2" fillId="57" borderId="224" xfId="0" applyNumberFormat="1" applyFont="1" applyFill="1" applyBorder="1" applyAlignment="1">
      <alignment vertical="center" wrapText="1"/>
    </xf>
    <xf numFmtId="182" fontId="6" fillId="57" borderId="95" xfId="0" applyNumberFormat="1" applyFont="1" applyFill="1" applyBorder="1" applyAlignment="1" applyProtection="1">
      <alignment horizontal="center" vertical="center"/>
      <protection/>
    </xf>
    <xf numFmtId="1" fontId="6" fillId="57" borderId="95" xfId="0" applyNumberFormat="1" applyFont="1" applyFill="1" applyBorder="1" applyAlignment="1" applyProtection="1">
      <alignment horizontal="center" vertical="center"/>
      <protection/>
    </xf>
    <xf numFmtId="182" fontId="6" fillId="57" borderId="96" xfId="0" applyNumberFormat="1" applyFont="1" applyFill="1" applyBorder="1" applyAlignment="1" applyProtection="1">
      <alignment horizontal="center" vertical="center"/>
      <protection/>
    </xf>
    <xf numFmtId="182" fontId="6" fillId="57" borderId="176" xfId="0" applyNumberFormat="1" applyFont="1" applyFill="1" applyBorder="1" applyAlignment="1" applyProtection="1">
      <alignment horizontal="center" vertical="center"/>
      <protection/>
    </xf>
    <xf numFmtId="182" fontId="6" fillId="57" borderId="97" xfId="0" applyNumberFormat="1" applyFont="1" applyFill="1" applyBorder="1" applyAlignment="1" applyProtection="1">
      <alignment horizontal="center" vertical="center"/>
      <protection/>
    </xf>
    <xf numFmtId="1" fontId="6" fillId="57" borderId="97" xfId="0" applyNumberFormat="1" applyFont="1" applyFill="1" applyBorder="1" applyAlignment="1" applyProtection="1">
      <alignment horizontal="center" vertical="center"/>
      <protection/>
    </xf>
    <xf numFmtId="182" fontId="6" fillId="57" borderId="177" xfId="0" applyNumberFormat="1" applyFont="1" applyFill="1" applyBorder="1" applyAlignment="1" applyProtection="1">
      <alignment horizontal="center" vertical="center"/>
      <protection/>
    </xf>
    <xf numFmtId="49" fontId="6" fillId="57" borderId="47" xfId="0" applyNumberFormat="1" applyFont="1" applyFill="1" applyBorder="1" applyAlignment="1" applyProtection="1">
      <alignment horizontal="center" vertical="center" wrapText="1"/>
      <protection/>
    </xf>
    <xf numFmtId="49" fontId="6" fillId="57" borderId="28" xfId="0" applyNumberFormat="1" applyFont="1" applyFill="1" applyBorder="1" applyAlignment="1" applyProtection="1">
      <alignment horizontal="center" vertical="center" wrapText="1"/>
      <protection/>
    </xf>
    <xf numFmtId="49" fontId="6" fillId="57" borderId="29" xfId="0" applyNumberFormat="1" applyFont="1" applyFill="1" applyBorder="1" applyAlignment="1" applyProtection="1">
      <alignment horizontal="center" vertical="center" wrapText="1"/>
      <protection/>
    </xf>
    <xf numFmtId="49" fontId="6" fillId="57" borderId="200" xfId="0" applyNumberFormat="1" applyFont="1" applyFill="1" applyBorder="1" applyAlignment="1" applyProtection="1">
      <alignment horizontal="center" vertical="center" wrapText="1"/>
      <protection/>
    </xf>
    <xf numFmtId="0" fontId="2" fillId="57" borderId="28" xfId="0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2" fillId="57" borderId="200" xfId="0" applyFont="1" applyFill="1" applyBorder="1" applyAlignment="1">
      <alignment horizontal="center" vertical="center" wrapText="1"/>
    </xf>
    <xf numFmtId="49" fontId="2" fillId="57" borderId="172" xfId="0" applyNumberFormat="1" applyFont="1" applyFill="1" applyBorder="1" applyAlignment="1" applyProtection="1">
      <alignment horizontal="center" vertical="center"/>
      <protection/>
    </xf>
    <xf numFmtId="49" fontId="2" fillId="57" borderId="128" xfId="0" applyNumberFormat="1" applyFont="1" applyFill="1" applyBorder="1" applyAlignment="1">
      <alignment vertical="center" wrapText="1"/>
    </xf>
    <xf numFmtId="0" fontId="2" fillId="57" borderId="173" xfId="0" applyFont="1" applyFill="1" applyBorder="1" applyAlignment="1">
      <alignment horizontal="center" vertical="center" wrapText="1"/>
    </xf>
    <xf numFmtId="0" fontId="2" fillId="57" borderId="174" xfId="0" applyNumberFormat="1" applyFont="1" applyFill="1" applyBorder="1" applyAlignment="1" applyProtection="1">
      <alignment horizontal="center" vertical="center"/>
      <protection/>
    </xf>
    <xf numFmtId="186" fontId="2" fillId="57" borderId="121" xfId="0" applyNumberFormat="1" applyFont="1" applyFill="1" applyBorder="1" applyAlignment="1" applyProtection="1">
      <alignment horizontal="center" vertical="center"/>
      <protection/>
    </xf>
    <xf numFmtId="0" fontId="6" fillId="57" borderId="112" xfId="0" applyFont="1" applyFill="1" applyBorder="1" applyAlignment="1">
      <alignment horizontal="center"/>
    </xf>
    <xf numFmtId="0" fontId="6" fillId="57" borderId="113" xfId="0" applyFont="1" applyFill="1" applyBorder="1" applyAlignment="1">
      <alignment horizontal="center"/>
    </xf>
    <xf numFmtId="0" fontId="2" fillId="57" borderId="102" xfId="0" applyFont="1" applyFill="1" applyBorder="1" applyAlignment="1">
      <alignment horizontal="center"/>
    </xf>
    <xf numFmtId="0" fontId="2" fillId="57" borderId="114" xfId="0" applyFont="1" applyFill="1" applyBorder="1" applyAlignment="1">
      <alignment horizontal="center"/>
    </xf>
    <xf numFmtId="0" fontId="2" fillId="57" borderId="113" xfId="0" applyFont="1" applyFill="1" applyBorder="1" applyAlignment="1">
      <alignment horizontal="center" vertical="center" wrapText="1"/>
    </xf>
    <xf numFmtId="0" fontId="2" fillId="57" borderId="102" xfId="0" applyFont="1" applyFill="1" applyBorder="1" applyAlignment="1">
      <alignment horizontal="center" vertical="center" wrapText="1"/>
    </xf>
    <xf numFmtId="0" fontId="2" fillId="57" borderId="114" xfId="0" applyFont="1" applyFill="1" applyBorder="1" applyAlignment="1">
      <alignment horizontal="center" vertical="center" wrapText="1"/>
    </xf>
    <xf numFmtId="0" fontId="2" fillId="57" borderId="113" xfId="0" applyFont="1" applyFill="1" applyBorder="1" applyAlignment="1">
      <alignment horizontal="center"/>
    </xf>
    <xf numFmtId="1" fontId="2" fillId="57" borderId="113" xfId="0" applyNumberFormat="1" applyFont="1" applyFill="1" applyBorder="1" applyAlignment="1">
      <alignment horizontal="center"/>
    </xf>
    <xf numFmtId="180" fontId="2" fillId="57" borderId="102" xfId="0" applyNumberFormat="1" applyFont="1" applyFill="1" applyBorder="1" applyAlignment="1" applyProtection="1">
      <alignment vertical="center"/>
      <protection/>
    </xf>
    <xf numFmtId="180" fontId="2" fillId="57" borderId="114" xfId="0" applyNumberFormat="1" applyFont="1" applyFill="1" applyBorder="1" applyAlignment="1" applyProtection="1">
      <alignment vertical="center"/>
      <protection/>
    </xf>
    <xf numFmtId="186" fontId="2" fillId="57" borderId="120" xfId="0" applyNumberFormat="1" applyFont="1" applyFill="1" applyBorder="1" applyAlignment="1" applyProtection="1">
      <alignment horizontal="center" vertical="center"/>
      <protection/>
    </xf>
    <xf numFmtId="0" fontId="6" fillId="57" borderId="167" xfId="0" applyFont="1" applyFill="1" applyBorder="1" applyAlignment="1">
      <alignment horizontal="center"/>
    </xf>
    <xf numFmtId="49" fontId="2" fillId="57" borderId="124" xfId="92" applyNumberFormat="1" applyFont="1" applyFill="1" applyBorder="1" applyAlignment="1">
      <alignment vertical="center" wrapText="1"/>
      <protection/>
    </xf>
    <xf numFmtId="0" fontId="2" fillId="57" borderId="120" xfId="0" applyFont="1" applyFill="1" applyBorder="1" applyAlignment="1">
      <alignment/>
    </xf>
    <xf numFmtId="0" fontId="2" fillId="57" borderId="168" xfId="0" applyFont="1" applyFill="1" applyBorder="1" applyAlignment="1">
      <alignment/>
    </xf>
    <xf numFmtId="186" fontId="2" fillId="57" borderId="124" xfId="92" applyNumberFormat="1" applyFont="1" applyFill="1" applyBorder="1" applyAlignment="1" applyProtection="1">
      <alignment horizontal="left" vertical="center"/>
      <protection/>
    </xf>
    <xf numFmtId="0" fontId="2" fillId="57" borderId="36" xfId="0" applyFont="1" applyFill="1" applyBorder="1" applyAlignment="1">
      <alignment/>
    </xf>
    <xf numFmtId="0" fontId="6" fillId="57" borderId="124" xfId="92" applyNumberFormat="1" applyFont="1" applyFill="1" applyBorder="1" applyAlignment="1" applyProtection="1">
      <alignment horizontal="left" vertical="center"/>
      <protection/>
    </xf>
    <xf numFmtId="0" fontId="6" fillId="57" borderId="36" xfId="0" applyFont="1" applyFill="1" applyBorder="1" applyAlignment="1">
      <alignment horizontal="center"/>
    </xf>
    <xf numFmtId="0" fontId="6" fillId="57" borderId="120" xfId="0" applyFont="1" applyFill="1" applyBorder="1" applyAlignment="1">
      <alignment horizontal="center"/>
    </xf>
    <xf numFmtId="0" fontId="2" fillId="57" borderId="124" xfId="92" applyNumberFormat="1" applyFont="1" applyFill="1" applyBorder="1" applyAlignment="1" applyProtection="1">
      <alignment horizontal="left" vertical="center"/>
      <protection/>
    </xf>
    <xf numFmtId="0" fontId="9" fillId="57" borderId="120" xfId="0" applyFont="1" applyFill="1" applyBorder="1" applyAlignment="1">
      <alignment horizontal="center"/>
    </xf>
    <xf numFmtId="2" fontId="2" fillId="57" borderId="121" xfId="0" applyNumberFormat="1" applyFont="1" applyFill="1" applyBorder="1" applyAlignment="1" applyProtection="1">
      <alignment horizontal="left" vertical="center" wrapText="1"/>
      <protection/>
    </xf>
    <xf numFmtId="49" fontId="2" fillId="57" borderId="118" xfId="0" applyNumberFormat="1" applyFont="1" applyFill="1" applyBorder="1" applyAlignment="1">
      <alignment vertical="center" wrapText="1"/>
    </xf>
    <xf numFmtId="0" fontId="2" fillId="57" borderId="115" xfId="0" applyNumberFormat="1" applyFont="1" applyFill="1" applyBorder="1" applyAlignment="1">
      <alignment horizontal="center" vertical="center"/>
    </xf>
    <xf numFmtId="49" fontId="2" fillId="57" borderId="116" xfId="0" applyNumberFormat="1" applyFont="1" applyFill="1" applyBorder="1" applyAlignment="1">
      <alignment horizontal="center" vertical="center"/>
    </xf>
    <xf numFmtId="0" fontId="2" fillId="57" borderId="117" xfId="0" applyNumberFormat="1" applyFont="1" applyFill="1" applyBorder="1" applyAlignment="1" applyProtection="1">
      <alignment horizontal="center" vertical="center"/>
      <protection/>
    </xf>
    <xf numFmtId="182" fontId="8" fillId="57" borderId="118" xfId="0" applyNumberFormat="1" applyFont="1" applyFill="1" applyBorder="1" applyAlignment="1" applyProtection="1">
      <alignment horizontal="center" vertical="center"/>
      <protection/>
    </xf>
    <xf numFmtId="1" fontId="6" fillId="57" borderId="115" xfId="0" applyNumberFormat="1" applyFont="1" applyFill="1" applyBorder="1" applyAlignment="1">
      <alignment horizontal="center" vertical="center"/>
    </xf>
    <xf numFmtId="180" fontId="6" fillId="57" borderId="116" xfId="0" applyNumberFormat="1" applyFont="1" applyFill="1" applyBorder="1" applyAlignment="1">
      <alignment horizontal="center" vertical="center" wrapText="1"/>
    </xf>
    <xf numFmtId="1" fontId="6" fillId="57" borderId="116" xfId="0" applyNumberFormat="1" applyFont="1" applyFill="1" applyBorder="1" applyAlignment="1">
      <alignment horizontal="center" vertical="center"/>
    </xf>
    <xf numFmtId="0" fontId="6" fillId="57" borderId="116" xfId="0" applyNumberFormat="1" applyFont="1" applyFill="1" applyBorder="1" applyAlignment="1">
      <alignment horizontal="center" vertical="center"/>
    </xf>
    <xf numFmtId="0" fontId="6" fillId="57" borderId="117" xfId="0" applyFont="1" applyFill="1" applyBorder="1" applyAlignment="1">
      <alignment horizontal="center" vertical="center" wrapText="1"/>
    </xf>
    <xf numFmtId="0" fontId="2" fillId="57" borderId="119" xfId="0" applyNumberFormat="1" applyFont="1" applyFill="1" applyBorder="1" applyAlignment="1">
      <alignment horizontal="center" vertical="center" wrapText="1"/>
    </xf>
    <xf numFmtId="1" fontId="2" fillId="57" borderId="116" xfId="0" applyNumberFormat="1" applyFont="1" applyFill="1" applyBorder="1" applyAlignment="1">
      <alignment horizontal="center" vertical="center" wrapText="1"/>
    </xf>
    <xf numFmtId="0" fontId="2" fillId="57" borderId="117" xfId="0" applyNumberFormat="1" applyFont="1" applyFill="1" applyBorder="1" applyAlignment="1">
      <alignment horizontal="center" vertical="center" wrapText="1"/>
    </xf>
    <xf numFmtId="0" fontId="2" fillId="57" borderId="116" xfId="0" applyNumberFormat="1" applyFont="1" applyFill="1" applyBorder="1" applyAlignment="1">
      <alignment horizontal="center" vertical="center" wrapText="1"/>
    </xf>
    <xf numFmtId="1" fontId="2" fillId="57" borderId="119" xfId="0" applyNumberFormat="1" applyFont="1" applyFill="1" applyBorder="1" applyAlignment="1">
      <alignment horizontal="center" vertical="center" wrapText="1"/>
    </xf>
    <xf numFmtId="1" fontId="2" fillId="57" borderId="117" xfId="0" applyNumberFormat="1" applyFont="1" applyFill="1" applyBorder="1" applyAlignment="1">
      <alignment horizontal="center" vertical="center" wrapText="1"/>
    </xf>
    <xf numFmtId="0" fontId="2" fillId="57" borderId="178" xfId="0" applyNumberFormat="1" applyFont="1" applyFill="1" applyBorder="1" applyAlignment="1">
      <alignment horizontal="center" vertical="center" wrapText="1"/>
    </xf>
    <xf numFmtId="2" fontId="2" fillId="57" borderId="120" xfId="0" applyNumberFormat="1" applyFont="1" applyFill="1" applyBorder="1" applyAlignment="1" applyProtection="1">
      <alignment horizontal="left" vertical="center" wrapText="1"/>
      <protection/>
    </xf>
    <xf numFmtId="49" fontId="2" fillId="57" borderId="112" xfId="0" applyNumberFormat="1" applyFont="1" applyFill="1" applyBorder="1" applyAlignment="1">
      <alignment vertical="center" wrapText="1"/>
    </xf>
    <xf numFmtId="0" fontId="2" fillId="57" borderId="113" xfId="0" applyNumberFormat="1" applyFont="1" applyFill="1" applyBorder="1" applyAlignment="1">
      <alignment horizontal="center" vertical="center"/>
    </xf>
    <xf numFmtId="0" fontId="2" fillId="57" borderId="102" xfId="0" applyFont="1" applyFill="1" applyBorder="1" applyAlignment="1">
      <alignment horizontal="center" vertical="center" wrapText="1"/>
    </xf>
    <xf numFmtId="0" fontId="8" fillId="57" borderId="114" xfId="0" applyNumberFormat="1" applyFont="1" applyFill="1" applyBorder="1" applyAlignment="1" applyProtection="1">
      <alignment horizontal="center" vertical="center"/>
      <protection/>
    </xf>
    <xf numFmtId="182" fontId="6" fillId="57" borderId="112" xfId="0" applyNumberFormat="1" applyFont="1" applyFill="1" applyBorder="1" applyAlignment="1" applyProtection="1">
      <alignment horizontal="center" vertical="center"/>
      <protection/>
    </xf>
    <xf numFmtId="0" fontId="6" fillId="57" borderId="103" xfId="0" applyFont="1" applyFill="1" applyBorder="1" applyAlignment="1">
      <alignment horizontal="center" vertical="center" wrapText="1"/>
    </xf>
    <xf numFmtId="180" fontId="6" fillId="57" borderId="102" xfId="0" applyNumberFormat="1" applyFont="1" applyFill="1" applyBorder="1" applyAlignment="1">
      <alignment horizontal="center" vertical="center" wrapText="1"/>
    </xf>
    <xf numFmtId="0" fontId="6" fillId="57" borderId="102" xfId="0" applyNumberFormat="1" applyFont="1" applyFill="1" applyBorder="1" applyAlignment="1">
      <alignment horizontal="center" vertical="center"/>
    </xf>
    <xf numFmtId="1" fontId="2" fillId="57" borderId="113" xfId="0" applyNumberFormat="1" applyFont="1" applyFill="1" applyBorder="1" applyAlignment="1">
      <alignment horizontal="center" vertical="center" wrapText="1"/>
    </xf>
    <xf numFmtId="1" fontId="2" fillId="57" borderId="102" xfId="0" applyNumberFormat="1" applyFont="1" applyFill="1" applyBorder="1" applyAlignment="1">
      <alignment horizontal="center" vertical="center" wrapText="1"/>
    </xf>
    <xf numFmtId="0" fontId="2" fillId="57" borderId="114" xfId="0" applyFont="1" applyFill="1" applyBorder="1" applyAlignment="1">
      <alignment horizontal="center" vertical="center" wrapText="1"/>
    </xf>
    <xf numFmtId="0" fontId="2" fillId="57" borderId="113" xfId="0" applyFont="1" applyFill="1" applyBorder="1" applyAlignment="1">
      <alignment horizontal="center" vertical="center" wrapText="1"/>
    </xf>
    <xf numFmtId="1" fontId="2" fillId="57" borderId="114" xfId="0" applyNumberFormat="1" applyFont="1" applyFill="1" applyBorder="1" applyAlignment="1">
      <alignment horizontal="center" vertical="center" wrapText="1"/>
    </xf>
    <xf numFmtId="0" fontId="2" fillId="57" borderId="126" xfId="0" applyFont="1" applyFill="1" applyBorder="1" applyAlignment="1">
      <alignment horizontal="center" vertical="center" wrapText="1"/>
    </xf>
    <xf numFmtId="1" fontId="2" fillId="57" borderId="67" xfId="0" applyNumberFormat="1" applyFont="1" applyFill="1" applyBorder="1" applyAlignment="1">
      <alignment horizontal="center" vertical="center" wrapText="1"/>
    </xf>
    <xf numFmtId="0" fontId="2" fillId="57" borderId="51" xfId="0" applyFont="1" applyFill="1" applyBorder="1" applyAlignment="1">
      <alignment horizontal="center" vertical="center" wrapText="1"/>
    </xf>
    <xf numFmtId="1" fontId="2" fillId="57" borderId="51" xfId="0" applyNumberFormat="1" applyFont="1" applyFill="1" applyBorder="1" applyAlignment="1">
      <alignment horizontal="center" vertical="center" wrapText="1"/>
    </xf>
    <xf numFmtId="180" fontId="6" fillId="57" borderId="89" xfId="0" applyNumberFormat="1" applyFont="1" applyFill="1" applyBorder="1" applyAlignment="1">
      <alignment horizontal="center" vertical="center" wrapText="1"/>
    </xf>
    <xf numFmtId="1" fontId="6" fillId="57" borderId="23" xfId="0" applyNumberFormat="1" applyFont="1" applyFill="1" applyBorder="1" applyAlignment="1">
      <alignment horizontal="center" vertical="center"/>
    </xf>
    <xf numFmtId="0" fontId="6" fillId="57" borderId="23" xfId="0" applyNumberFormat="1" applyFont="1" applyFill="1" applyBorder="1" applyAlignment="1">
      <alignment horizontal="center" vertical="center"/>
    </xf>
    <xf numFmtId="1" fontId="6" fillId="57" borderId="93" xfId="0" applyNumberFormat="1" applyFont="1" applyFill="1" applyBorder="1" applyAlignment="1">
      <alignment horizontal="center" vertical="center"/>
    </xf>
    <xf numFmtId="0" fontId="2" fillId="57" borderId="94" xfId="0" applyNumberFormat="1" applyFont="1" applyFill="1" applyBorder="1" applyAlignment="1">
      <alignment horizontal="center" vertical="center" wrapText="1"/>
    </xf>
    <xf numFmtId="2" fontId="2" fillId="57" borderId="114" xfId="0" applyNumberFormat="1" applyFont="1" applyFill="1" applyBorder="1" applyAlignment="1" applyProtection="1">
      <alignment horizontal="left" vertical="center" wrapText="1"/>
      <protection/>
    </xf>
    <xf numFmtId="2" fontId="2" fillId="57" borderId="210" xfId="0" applyNumberFormat="1" applyFont="1" applyFill="1" applyBorder="1" applyAlignment="1" applyProtection="1">
      <alignment horizontal="left" vertical="center" wrapText="1"/>
      <protection/>
    </xf>
    <xf numFmtId="182" fontId="6" fillId="57" borderId="47" xfId="0" applyNumberFormat="1" applyFont="1" applyFill="1" applyBorder="1" applyAlignment="1" applyProtection="1">
      <alignment horizontal="center" vertical="center"/>
      <protection/>
    </xf>
    <xf numFmtId="182" fontId="6" fillId="57" borderId="28" xfId="0" applyNumberFormat="1" applyFont="1" applyFill="1" applyBorder="1" applyAlignment="1" applyProtection="1">
      <alignment horizontal="center" vertical="center"/>
      <protection/>
    </xf>
    <xf numFmtId="182" fontId="6" fillId="57" borderId="29" xfId="0" applyNumberFormat="1" applyFont="1" applyFill="1" applyBorder="1" applyAlignment="1" applyProtection="1">
      <alignment horizontal="center" vertical="center"/>
      <protection/>
    </xf>
    <xf numFmtId="182" fontId="6" fillId="57" borderId="200" xfId="0" applyNumberFormat="1" applyFont="1" applyFill="1" applyBorder="1" applyAlignment="1" applyProtection="1">
      <alignment horizontal="center" vertical="center"/>
      <protection/>
    </xf>
    <xf numFmtId="49" fontId="2" fillId="57" borderId="172" xfId="0" applyNumberFormat="1" applyFont="1" applyFill="1" applyBorder="1" applyAlignment="1" applyProtection="1">
      <alignment horizontal="left" vertical="center"/>
      <protection/>
    </xf>
    <xf numFmtId="49" fontId="2" fillId="57" borderId="209" xfId="0" applyNumberFormat="1" applyFont="1" applyFill="1" applyBorder="1" applyAlignment="1">
      <alignment vertical="center" wrapText="1"/>
    </xf>
    <xf numFmtId="49" fontId="2" fillId="57" borderId="173" xfId="0" applyNumberFormat="1" applyFont="1" applyFill="1" applyBorder="1" applyAlignment="1">
      <alignment horizontal="center" vertical="center"/>
    </xf>
    <xf numFmtId="0" fontId="2" fillId="57" borderId="174" xfId="0" applyNumberFormat="1" applyFont="1" applyFill="1" applyBorder="1" applyAlignment="1">
      <alignment horizontal="center" vertical="center"/>
    </xf>
    <xf numFmtId="0" fontId="8" fillId="57" borderId="121" xfId="0" applyNumberFormat="1" applyFont="1" applyFill="1" applyBorder="1" applyAlignment="1" applyProtection="1">
      <alignment horizontal="center" vertical="center"/>
      <protection/>
    </xf>
    <xf numFmtId="182" fontId="8" fillId="57" borderId="172" xfId="0" applyNumberFormat="1" applyFont="1" applyFill="1" applyBorder="1" applyAlignment="1" applyProtection="1">
      <alignment horizontal="center" vertical="center"/>
      <protection/>
    </xf>
    <xf numFmtId="1" fontId="6" fillId="57" borderId="173" xfId="0" applyNumberFormat="1" applyFont="1" applyFill="1" applyBorder="1" applyAlignment="1">
      <alignment horizontal="center" vertical="center"/>
    </xf>
    <xf numFmtId="180" fontId="8" fillId="57" borderId="174" xfId="0" applyNumberFormat="1" applyFont="1" applyFill="1" applyBorder="1" applyAlignment="1">
      <alignment horizontal="center" vertical="center" wrapText="1"/>
    </xf>
    <xf numFmtId="1" fontId="8" fillId="57" borderId="174" xfId="0" applyNumberFormat="1" applyFont="1" applyFill="1" applyBorder="1" applyAlignment="1">
      <alignment horizontal="center" vertical="center"/>
    </xf>
    <xf numFmtId="0" fontId="8" fillId="57" borderId="174" xfId="0" applyNumberFormat="1" applyFont="1" applyFill="1" applyBorder="1" applyAlignment="1">
      <alignment horizontal="center" vertical="center"/>
    </xf>
    <xf numFmtId="0" fontId="8" fillId="57" borderId="121" xfId="0" applyFont="1" applyFill="1" applyBorder="1" applyAlignment="1">
      <alignment horizontal="center" vertical="center" wrapText="1"/>
    </xf>
    <xf numFmtId="0" fontId="2" fillId="57" borderId="173" xfId="0" applyNumberFormat="1" applyFont="1" applyFill="1" applyBorder="1" applyAlignment="1">
      <alignment horizontal="center" vertical="center" wrapText="1"/>
    </xf>
    <xf numFmtId="0" fontId="2" fillId="57" borderId="174" xfId="0" applyNumberFormat="1" applyFont="1" applyFill="1" applyBorder="1" applyAlignment="1">
      <alignment horizontal="center" vertical="center" wrapText="1"/>
    </xf>
    <xf numFmtId="0" fontId="2" fillId="57" borderId="121" xfId="0" applyNumberFormat="1" applyFont="1" applyFill="1" applyBorder="1" applyAlignment="1">
      <alignment horizontal="center" vertical="center" wrapText="1"/>
    </xf>
    <xf numFmtId="1" fontId="2" fillId="57" borderId="173" xfId="0" applyNumberFormat="1" applyFont="1" applyFill="1" applyBorder="1" applyAlignment="1">
      <alignment horizontal="center" vertical="center" wrapText="1"/>
    </xf>
    <xf numFmtId="1" fontId="2" fillId="57" borderId="174" xfId="0" applyNumberFormat="1" applyFont="1" applyFill="1" applyBorder="1" applyAlignment="1">
      <alignment horizontal="center" vertical="center" wrapText="1"/>
    </xf>
    <xf numFmtId="1" fontId="2" fillId="57" borderId="121" xfId="0" applyNumberFormat="1" applyFont="1" applyFill="1" applyBorder="1" applyAlignment="1">
      <alignment horizontal="center" vertical="center" wrapText="1"/>
    </xf>
    <xf numFmtId="49" fontId="2" fillId="57" borderId="211" xfId="0" applyNumberFormat="1" applyFont="1" applyFill="1" applyBorder="1" applyAlignment="1" applyProtection="1">
      <alignment horizontal="left" vertical="center"/>
      <protection/>
    </xf>
    <xf numFmtId="49" fontId="2" fillId="57" borderId="212" xfId="0" applyNumberFormat="1" applyFont="1" applyFill="1" applyBorder="1" applyAlignment="1">
      <alignment horizontal="left" vertical="center" wrapText="1"/>
    </xf>
    <xf numFmtId="0" fontId="0" fillId="57" borderId="213" xfId="0" applyFont="1" applyFill="1" applyBorder="1" applyAlignment="1">
      <alignment vertical="center" wrapText="1"/>
    </xf>
    <xf numFmtId="0" fontId="2" fillId="57" borderId="214" xfId="0" applyFont="1" applyFill="1" applyBorder="1" applyAlignment="1">
      <alignment horizontal="center" vertical="center" wrapText="1"/>
    </xf>
    <xf numFmtId="0" fontId="0" fillId="57" borderId="214" xfId="0" applyFont="1" applyFill="1" applyBorder="1" applyAlignment="1">
      <alignment vertical="center" wrapText="1"/>
    </xf>
    <xf numFmtId="0" fontId="0" fillId="57" borderId="210" xfId="0" applyFont="1" applyFill="1" applyBorder="1" applyAlignment="1">
      <alignment vertical="center" wrapText="1"/>
    </xf>
    <xf numFmtId="182" fontId="6" fillId="57" borderId="211" xfId="0" applyNumberFormat="1" applyFont="1" applyFill="1" applyBorder="1" applyAlignment="1" applyProtection="1">
      <alignment horizontal="center" vertical="center"/>
      <protection/>
    </xf>
    <xf numFmtId="0" fontId="6" fillId="57" borderId="213" xfId="0" applyFont="1" applyFill="1" applyBorder="1" applyAlignment="1">
      <alignment horizontal="center" vertical="center" wrapText="1"/>
    </xf>
    <xf numFmtId="1" fontId="2" fillId="57" borderId="214" xfId="0" applyNumberFormat="1" applyFont="1" applyFill="1" applyBorder="1" applyAlignment="1">
      <alignment horizontal="center" vertical="center" wrapText="1"/>
    </xf>
    <xf numFmtId="0" fontId="2" fillId="57" borderId="210" xfId="0" applyFont="1" applyFill="1" applyBorder="1" applyAlignment="1">
      <alignment horizontal="center" vertical="center" wrapText="1"/>
    </xf>
    <xf numFmtId="0" fontId="2" fillId="57" borderId="210" xfId="0" applyNumberFormat="1" applyFont="1" applyFill="1" applyBorder="1" applyAlignment="1">
      <alignment horizontal="center" vertical="center" wrapText="1"/>
    </xf>
    <xf numFmtId="1" fontId="2" fillId="57" borderId="213" xfId="0" applyNumberFormat="1" applyFont="1" applyFill="1" applyBorder="1" applyAlignment="1">
      <alignment horizontal="center" vertical="center" wrapText="1"/>
    </xf>
    <xf numFmtId="1" fontId="2" fillId="57" borderId="214" xfId="0" applyNumberFormat="1" applyFont="1" applyFill="1" applyBorder="1" applyAlignment="1">
      <alignment horizontal="center" vertical="center" wrapText="1"/>
    </xf>
    <xf numFmtId="1" fontId="2" fillId="57" borderId="210" xfId="0" applyNumberFormat="1" applyFont="1" applyFill="1" applyBorder="1" applyAlignment="1">
      <alignment horizontal="center" vertical="center" wrapText="1"/>
    </xf>
    <xf numFmtId="0" fontId="2" fillId="57" borderId="213" xfId="0" applyNumberFormat="1" applyFont="1" applyFill="1" applyBorder="1" applyAlignment="1">
      <alignment horizontal="center" vertical="center" wrapText="1"/>
    </xf>
    <xf numFmtId="0" fontId="2" fillId="57" borderId="214" xfId="0" applyNumberFormat="1" applyFont="1" applyFill="1" applyBorder="1" applyAlignment="1">
      <alignment horizontal="center" vertical="center" wrapText="1"/>
    </xf>
    <xf numFmtId="0" fontId="2" fillId="57" borderId="210" xfId="0" applyNumberFormat="1" applyFont="1" applyFill="1" applyBorder="1" applyAlignment="1">
      <alignment horizontal="center" vertical="center" wrapText="1"/>
    </xf>
    <xf numFmtId="49" fontId="8" fillId="57" borderId="205" xfId="0" applyNumberFormat="1" applyFont="1" applyFill="1" applyBorder="1" applyAlignment="1" applyProtection="1">
      <alignment horizontal="center" vertical="center"/>
      <protection/>
    </xf>
    <xf numFmtId="182" fontId="6" fillId="57" borderId="206" xfId="0" applyNumberFormat="1" applyFont="1" applyFill="1" applyBorder="1" applyAlignment="1" applyProtection="1">
      <alignment horizontal="center" vertical="center"/>
      <protection/>
    </xf>
    <xf numFmtId="182" fontId="6" fillId="57" borderId="207" xfId="0" applyNumberFormat="1" applyFont="1" applyFill="1" applyBorder="1" applyAlignment="1" applyProtection="1">
      <alignment horizontal="center" vertical="center"/>
      <protection/>
    </xf>
    <xf numFmtId="182" fontId="6" fillId="57" borderId="208" xfId="0" applyNumberFormat="1" applyFont="1" applyFill="1" applyBorder="1" applyAlignment="1" applyProtection="1">
      <alignment horizontal="center" vertical="center"/>
      <protection/>
    </xf>
    <xf numFmtId="2" fontId="2" fillId="57" borderId="172" xfId="0" applyNumberFormat="1" applyFont="1" applyFill="1" applyBorder="1" applyAlignment="1" applyProtection="1">
      <alignment horizontal="left" vertical="center" wrapText="1"/>
      <protection/>
    </xf>
    <xf numFmtId="49" fontId="6" fillId="57" borderId="104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103" xfId="93" applyFont="1" applyFill="1" applyBorder="1" applyAlignment="1" applyProtection="1">
      <alignment horizontal="center" vertical="center" wrapText="1"/>
      <protection locked="0"/>
    </xf>
    <xf numFmtId="0" fontId="2" fillId="57" borderId="36" xfId="93" applyFont="1" applyFill="1" applyBorder="1" applyAlignment="1" applyProtection="1">
      <alignment horizontal="center" vertical="center" wrapText="1"/>
      <protection locked="0"/>
    </xf>
    <xf numFmtId="0" fontId="2" fillId="57" borderId="36" xfId="93" applyNumberFormat="1" applyFont="1" applyFill="1" applyBorder="1" applyAlignment="1" applyProtection="1">
      <alignment horizontal="center" vertical="center"/>
      <protection locked="0"/>
    </xf>
    <xf numFmtId="0" fontId="2" fillId="57" borderId="120" xfId="93" applyNumberFormat="1" applyFont="1" applyFill="1" applyBorder="1" applyAlignment="1" applyProtection="1">
      <alignment horizontal="center" vertical="center"/>
      <protection locked="0"/>
    </xf>
    <xf numFmtId="182" fontId="6" fillId="57" borderId="227" xfId="93" applyNumberFormat="1" applyFont="1" applyFill="1" applyBorder="1" applyAlignment="1" applyProtection="1">
      <alignment horizontal="center" vertical="center"/>
      <protection locked="0"/>
    </xf>
    <xf numFmtId="1" fontId="6" fillId="57" borderId="215" xfId="93" applyNumberFormat="1" applyFont="1" applyFill="1" applyBorder="1" applyAlignment="1" applyProtection="1">
      <alignment horizontal="center" vertical="center"/>
      <protection locked="0"/>
    </xf>
    <xf numFmtId="1" fontId="6" fillId="57" borderId="105" xfId="93" applyNumberFormat="1" applyFont="1" applyFill="1" applyBorder="1" applyAlignment="1" applyProtection="1">
      <alignment horizontal="center" vertical="center"/>
      <protection locked="0"/>
    </xf>
    <xf numFmtId="2" fontId="2" fillId="57" borderId="167" xfId="0" applyNumberFormat="1" applyFont="1" applyFill="1" applyBorder="1" applyAlignment="1" applyProtection="1">
      <alignment horizontal="left" vertical="center" wrapText="1"/>
      <protection/>
    </xf>
    <xf numFmtId="49" fontId="2" fillId="57" borderId="186" xfId="93" applyNumberFormat="1" applyFont="1" applyFill="1" applyBorder="1" applyAlignment="1" applyProtection="1">
      <alignment horizontal="right" vertical="center" wrapText="1"/>
      <protection locked="0"/>
    </xf>
    <xf numFmtId="181" fontId="2" fillId="57" borderId="228" xfId="0" applyNumberFormat="1" applyFont="1" applyFill="1" applyBorder="1" applyAlignment="1" applyProtection="1">
      <alignment horizontal="center" vertical="center"/>
      <protection locked="0"/>
    </xf>
    <xf numFmtId="0" fontId="2" fillId="57" borderId="43" xfId="0" applyFont="1" applyFill="1" applyBorder="1" applyAlignment="1">
      <alignment horizontal="center" vertical="center" wrapText="1"/>
    </xf>
    <xf numFmtId="181" fontId="2" fillId="57" borderId="43" xfId="0" applyNumberFormat="1" applyFont="1" applyFill="1" applyBorder="1" applyAlignment="1" applyProtection="1">
      <alignment horizontal="center" vertical="center"/>
      <protection locked="0"/>
    </xf>
    <xf numFmtId="181" fontId="2" fillId="57" borderId="125" xfId="0" applyNumberFormat="1" applyFont="1" applyFill="1" applyBorder="1" applyAlignment="1" applyProtection="1">
      <alignment horizontal="center" vertical="center"/>
      <protection locked="0"/>
    </xf>
    <xf numFmtId="182" fontId="6" fillId="57" borderId="88" xfId="93" applyNumberFormat="1" applyFont="1" applyFill="1" applyBorder="1" applyAlignment="1" applyProtection="1">
      <alignment horizontal="center" vertical="center"/>
      <protection locked="0"/>
    </xf>
    <xf numFmtId="0" fontId="6" fillId="57" borderId="228" xfId="0" applyFont="1" applyFill="1" applyBorder="1" applyAlignment="1">
      <alignment horizontal="center" vertical="center" wrapText="1"/>
    </xf>
    <xf numFmtId="180" fontId="6" fillId="57" borderId="229" xfId="0" applyNumberFormat="1" applyFont="1" applyFill="1" applyBorder="1" applyAlignment="1">
      <alignment horizontal="center" vertical="center" wrapText="1"/>
    </xf>
    <xf numFmtId="181" fontId="6" fillId="57" borderId="43" xfId="0" applyNumberFormat="1" applyFont="1" applyFill="1" applyBorder="1" applyAlignment="1" applyProtection="1">
      <alignment horizontal="center" vertical="center"/>
      <protection locked="0"/>
    </xf>
    <xf numFmtId="180" fontId="6" fillId="57" borderId="186" xfId="0" applyNumberFormat="1" applyFont="1" applyFill="1" applyBorder="1" applyAlignment="1">
      <alignment horizontal="center" vertical="center" wrapText="1"/>
    </xf>
    <xf numFmtId="1" fontId="2" fillId="57" borderId="216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43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25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82" xfId="0" applyNumberFormat="1" applyFont="1" applyFill="1" applyBorder="1" applyAlignment="1" applyProtection="1">
      <alignment horizontal="center" vertical="center" wrapText="1"/>
      <protection hidden="1"/>
    </xf>
    <xf numFmtId="2" fontId="2" fillId="57" borderId="230" xfId="0" applyNumberFormat="1" applyFont="1" applyFill="1" applyBorder="1" applyAlignment="1" applyProtection="1">
      <alignment horizontal="left" vertical="center" wrapText="1"/>
      <protection/>
    </xf>
    <xf numFmtId="49" fontId="2" fillId="57" borderId="36" xfId="93" applyNumberFormat="1" applyFont="1" applyFill="1" applyBorder="1" applyAlignment="1" applyProtection="1">
      <alignment horizontal="right" vertical="center" wrapText="1"/>
      <protection locked="0"/>
    </xf>
    <xf numFmtId="182" fontId="6" fillId="57" borderId="36" xfId="93" applyNumberFormat="1" applyFont="1" applyFill="1" applyBorder="1" applyAlignment="1" applyProtection="1">
      <alignment horizontal="center" vertical="center"/>
      <protection locked="0"/>
    </xf>
    <xf numFmtId="2" fontId="2" fillId="57" borderId="231" xfId="0" applyNumberFormat="1" applyFont="1" applyFill="1" applyBorder="1" applyAlignment="1" applyProtection="1">
      <alignment horizontal="left" vertical="center" wrapText="1"/>
      <protection/>
    </xf>
    <xf numFmtId="1" fontId="2" fillId="57" borderId="36" xfId="0" applyNumberFormat="1" applyFont="1" applyFill="1" applyBorder="1" applyAlignment="1" applyProtection="1">
      <alignment horizontal="center" vertical="center"/>
      <protection/>
    </xf>
    <xf numFmtId="1" fontId="6" fillId="57" borderId="36" xfId="0" applyNumberFormat="1" applyFont="1" applyFill="1" applyBorder="1" applyAlignment="1">
      <alignment horizontal="center" vertical="center" wrapText="1"/>
    </xf>
    <xf numFmtId="182" fontId="6" fillId="57" borderId="232" xfId="0" applyNumberFormat="1" applyFont="1" applyFill="1" applyBorder="1" applyAlignment="1" applyProtection="1">
      <alignment horizontal="center" vertical="center"/>
      <protection/>
    </xf>
    <xf numFmtId="49" fontId="2" fillId="57" borderId="233" xfId="0" applyNumberFormat="1" applyFont="1" applyFill="1" applyBorder="1" applyAlignment="1">
      <alignment horizontal="center" vertical="center" wrapText="1"/>
    </xf>
    <xf numFmtId="49" fontId="2" fillId="57" borderId="234" xfId="0" applyNumberFormat="1" applyFont="1" applyFill="1" applyBorder="1" applyAlignment="1">
      <alignment vertical="center" wrapText="1"/>
    </xf>
    <xf numFmtId="0" fontId="2" fillId="57" borderId="138" xfId="0" applyNumberFormat="1" applyFont="1" applyFill="1" applyBorder="1" applyAlignment="1">
      <alignment horizontal="center" vertical="center"/>
    </xf>
    <xf numFmtId="49" fontId="2" fillId="57" borderId="129" xfId="0" applyNumberFormat="1" applyFont="1" applyFill="1" applyBorder="1" applyAlignment="1">
      <alignment horizontal="center" vertical="center"/>
    </xf>
    <xf numFmtId="0" fontId="8" fillId="57" borderId="139" xfId="0" applyNumberFormat="1" applyFont="1" applyFill="1" applyBorder="1" applyAlignment="1" applyProtection="1">
      <alignment horizontal="center" vertical="center"/>
      <protection/>
    </xf>
    <xf numFmtId="182" fontId="6" fillId="57" borderId="235" xfId="0" applyNumberFormat="1" applyFont="1" applyFill="1" applyBorder="1" applyAlignment="1" applyProtection="1">
      <alignment horizontal="center" vertical="center"/>
      <protection/>
    </xf>
    <xf numFmtId="1" fontId="6" fillId="57" borderId="31" xfId="0" applyNumberFormat="1" applyFont="1" applyFill="1" applyBorder="1" applyAlignment="1">
      <alignment horizontal="center" vertical="center"/>
    </xf>
    <xf numFmtId="1" fontId="6" fillId="57" borderId="25" xfId="0" applyNumberFormat="1" applyFont="1" applyFill="1" applyBorder="1" applyAlignment="1" applyProtection="1">
      <alignment horizontal="center" vertical="center"/>
      <protection/>
    </xf>
    <xf numFmtId="0" fontId="6" fillId="57" borderId="24" xfId="0" applyFont="1" applyFill="1" applyBorder="1" applyAlignment="1">
      <alignment horizontal="center" vertical="center" wrapText="1"/>
    </xf>
    <xf numFmtId="0" fontId="2" fillId="57" borderId="141" xfId="0" applyNumberFormat="1" applyFont="1" applyFill="1" applyBorder="1" applyAlignment="1">
      <alignment horizontal="center" vertical="center" wrapText="1"/>
    </xf>
    <xf numFmtId="0" fontId="2" fillId="57" borderId="138" xfId="0" applyNumberFormat="1" applyFont="1" applyFill="1" applyBorder="1" applyAlignment="1">
      <alignment horizontal="center" vertical="center" wrapText="1"/>
    </xf>
    <xf numFmtId="0" fontId="2" fillId="57" borderId="139" xfId="0" applyNumberFormat="1" applyFont="1" applyFill="1" applyBorder="1" applyAlignment="1">
      <alignment horizontal="center" vertical="center" wrapText="1"/>
    </xf>
    <xf numFmtId="49" fontId="2" fillId="57" borderId="66" xfId="0" applyNumberFormat="1" applyFont="1" applyFill="1" applyBorder="1" applyAlignment="1">
      <alignment horizontal="center" vertical="center" wrapText="1"/>
    </xf>
    <xf numFmtId="49" fontId="2" fillId="57" borderId="27" xfId="0" applyNumberFormat="1" applyFont="1" applyFill="1" applyBorder="1" applyAlignment="1">
      <alignment horizontal="right" vertical="center" wrapText="1"/>
    </xf>
    <xf numFmtId="0" fontId="2" fillId="57" borderId="129" xfId="0" applyNumberFormat="1" applyFont="1" applyFill="1" applyBorder="1" applyAlignment="1">
      <alignment horizontal="center" vertical="center"/>
    </xf>
    <xf numFmtId="1" fontId="2" fillId="57" borderId="129" xfId="0" applyNumberFormat="1" applyFont="1" applyFill="1" applyBorder="1" applyAlignment="1">
      <alignment horizontal="center" vertical="center"/>
    </xf>
    <xf numFmtId="182" fontId="2" fillId="57" borderId="236" xfId="0" applyNumberFormat="1" applyFont="1" applyFill="1" applyBorder="1" applyAlignment="1" applyProtection="1">
      <alignment horizontal="center" vertical="center"/>
      <protection/>
    </xf>
    <xf numFmtId="1" fontId="2" fillId="57" borderId="31" xfId="0" applyNumberFormat="1" applyFont="1" applyFill="1" applyBorder="1" applyAlignment="1">
      <alignment horizontal="center" vertical="center"/>
    </xf>
    <xf numFmtId="182" fontId="2" fillId="57" borderId="237" xfId="0" applyNumberFormat="1" applyFont="1" applyFill="1" applyBorder="1" applyAlignment="1" applyProtection="1">
      <alignment horizontal="center" vertical="center"/>
      <protection/>
    </xf>
    <xf numFmtId="0" fontId="2" fillId="57" borderId="157" xfId="0" applyNumberFormat="1" applyFont="1" applyFill="1" applyBorder="1" applyAlignment="1">
      <alignment horizontal="center" vertical="center"/>
    </xf>
    <xf numFmtId="49" fontId="2" fillId="57" borderId="89" xfId="0" applyNumberFormat="1" applyFont="1" applyFill="1" applyBorder="1" applyAlignment="1">
      <alignment horizontal="center" vertical="center"/>
    </xf>
    <xf numFmtId="0" fontId="2" fillId="57" borderId="101" xfId="0" applyNumberFormat="1" applyFont="1" applyFill="1" applyBorder="1" applyAlignment="1" applyProtection="1">
      <alignment horizontal="center" vertical="center"/>
      <protection/>
    </xf>
    <xf numFmtId="1" fontId="2" fillId="57" borderId="157" xfId="0" applyNumberFormat="1" applyFont="1" applyFill="1" applyBorder="1" applyAlignment="1">
      <alignment horizontal="center" vertical="center"/>
    </xf>
    <xf numFmtId="180" fontId="2" fillId="57" borderId="23" xfId="0" applyNumberFormat="1" applyFont="1" applyFill="1" applyBorder="1" applyAlignment="1">
      <alignment horizontal="center" vertical="center" wrapText="1"/>
    </xf>
    <xf numFmtId="0" fontId="2" fillId="57" borderId="169" xfId="0" applyNumberFormat="1" applyFont="1" applyFill="1" applyBorder="1" applyAlignment="1">
      <alignment horizontal="center" vertical="center"/>
    </xf>
    <xf numFmtId="0" fontId="8" fillId="57" borderId="98" xfId="0" applyNumberFormat="1" applyFont="1" applyFill="1" applyBorder="1" applyAlignment="1" applyProtection="1">
      <alignment horizontal="center" vertical="center"/>
      <protection/>
    </xf>
    <xf numFmtId="182" fontId="6" fillId="57" borderId="167" xfId="0" applyNumberFormat="1" applyFont="1" applyFill="1" applyBorder="1" applyAlignment="1" applyProtection="1">
      <alignment horizontal="center" vertical="center"/>
      <protection/>
    </xf>
    <xf numFmtId="1" fontId="6" fillId="57" borderId="169" xfId="0" applyNumberFormat="1" applyFont="1" applyFill="1" applyBorder="1" applyAlignment="1">
      <alignment horizontal="center" vertical="center"/>
    </xf>
    <xf numFmtId="1" fontId="6" fillId="57" borderId="27" xfId="0" applyNumberFormat="1" applyFont="1" applyFill="1" applyBorder="1" applyAlignment="1" applyProtection="1">
      <alignment horizontal="center" vertical="center"/>
      <protection/>
    </xf>
    <xf numFmtId="1" fontId="6" fillId="57" borderId="19" xfId="0" applyNumberFormat="1" applyFont="1" applyFill="1" applyBorder="1" applyAlignment="1" applyProtection="1">
      <alignment horizontal="center" vertical="center"/>
      <protection/>
    </xf>
    <xf numFmtId="0" fontId="2" fillId="57" borderId="169" xfId="0" applyNumberFormat="1" applyFont="1" applyFill="1" applyBorder="1" applyAlignment="1">
      <alignment horizontal="center" vertical="center" wrapText="1"/>
    </xf>
    <xf numFmtId="0" fontId="2" fillId="57" borderId="98" xfId="0" applyNumberFormat="1" applyFont="1" applyFill="1" applyBorder="1" applyAlignment="1">
      <alignment horizontal="center" vertical="center" wrapText="1"/>
    </xf>
    <xf numFmtId="182" fontId="2" fillId="57" borderId="238" xfId="0" applyNumberFormat="1" applyFont="1" applyFill="1" applyBorder="1" applyAlignment="1" applyProtection="1">
      <alignment horizontal="center" vertical="center"/>
      <protection/>
    </xf>
    <xf numFmtId="49" fontId="2" fillId="57" borderId="65" xfId="0" applyNumberFormat="1" applyFont="1" applyFill="1" applyBorder="1" applyAlignment="1">
      <alignment horizontal="center" vertical="center" wrapText="1"/>
    </xf>
    <xf numFmtId="0" fontId="2" fillId="57" borderId="32" xfId="0" applyFont="1" applyFill="1" applyBorder="1" applyAlignment="1">
      <alignment vertical="center" wrapText="1"/>
    </xf>
    <xf numFmtId="0" fontId="8" fillId="57" borderId="24" xfId="0" applyNumberFormat="1" applyFont="1" applyFill="1" applyBorder="1" applyAlignment="1" applyProtection="1">
      <alignment horizontal="center" vertical="center"/>
      <protection/>
    </xf>
    <xf numFmtId="49" fontId="2" fillId="57" borderId="27" xfId="0" applyNumberFormat="1" applyFont="1" applyFill="1" applyBorder="1" applyAlignment="1">
      <alignment vertical="center" wrapText="1"/>
    </xf>
    <xf numFmtId="0" fontId="6" fillId="57" borderId="21" xfId="0" applyFont="1" applyFill="1" applyBorder="1" applyAlignment="1">
      <alignment horizontal="center" vertical="center" wrapText="1"/>
    </xf>
    <xf numFmtId="49" fontId="2" fillId="57" borderId="27" xfId="0" applyNumberFormat="1" applyFont="1" applyFill="1" applyBorder="1" applyAlignment="1">
      <alignment horizontal="left" vertical="center" wrapText="1"/>
    </xf>
    <xf numFmtId="182" fontId="6" fillId="57" borderId="237" xfId="0" applyNumberFormat="1" applyFont="1" applyFill="1" applyBorder="1" applyAlignment="1" applyProtection="1">
      <alignment horizontal="center" vertical="center"/>
      <protection/>
    </xf>
    <xf numFmtId="1" fontId="6" fillId="57" borderId="239" xfId="0" applyNumberFormat="1" applyFont="1" applyFill="1" applyBorder="1" applyAlignment="1" applyProtection="1">
      <alignment horizontal="center" vertical="center"/>
      <protection/>
    </xf>
    <xf numFmtId="1" fontId="6" fillId="57" borderId="240" xfId="0" applyNumberFormat="1" applyFont="1" applyFill="1" applyBorder="1" applyAlignment="1" applyProtection="1">
      <alignment horizontal="center" vertical="center"/>
      <protection/>
    </xf>
    <xf numFmtId="1" fontId="6" fillId="57" borderId="98" xfId="0" applyNumberFormat="1" applyFont="1" applyFill="1" applyBorder="1" applyAlignment="1" applyProtection="1">
      <alignment horizontal="center" vertical="center"/>
      <protection/>
    </xf>
    <xf numFmtId="1" fontId="6" fillId="57" borderId="124" xfId="0" applyNumberFormat="1" applyFont="1" applyFill="1" applyBorder="1" applyAlignment="1" applyProtection="1">
      <alignment horizontal="center" vertical="center"/>
      <protection/>
    </xf>
    <xf numFmtId="182" fontId="2" fillId="57" borderId="42" xfId="0" applyNumberFormat="1" applyFont="1" applyFill="1" applyBorder="1" applyAlignment="1" applyProtection="1">
      <alignment horizontal="center" vertical="center"/>
      <protection/>
    </xf>
    <xf numFmtId="180" fontId="2" fillId="57" borderId="129" xfId="0" applyNumberFormat="1" applyFont="1" applyFill="1" applyBorder="1" applyAlignment="1">
      <alignment horizontal="center" vertical="center" wrapText="1"/>
    </xf>
    <xf numFmtId="1" fontId="6" fillId="57" borderId="221" xfId="0" applyNumberFormat="1" applyFont="1" applyFill="1" applyBorder="1" applyAlignment="1">
      <alignment horizontal="center" vertical="center"/>
    </xf>
    <xf numFmtId="1" fontId="6" fillId="57" borderId="47" xfId="0" applyNumberFormat="1" applyFont="1" applyFill="1" applyBorder="1" applyAlignment="1" applyProtection="1">
      <alignment horizontal="center" vertical="center"/>
      <protection/>
    </xf>
    <xf numFmtId="1" fontId="6" fillId="57" borderId="241" xfId="0" applyNumberFormat="1" applyFont="1" applyFill="1" applyBorder="1" applyAlignment="1" applyProtection="1">
      <alignment horizontal="center" vertical="center"/>
      <protection/>
    </xf>
    <xf numFmtId="49" fontId="6" fillId="57" borderId="20" xfId="0" applyNumberFormat="1" applyFont="1" applyFill="1" applyBorder="1" applyAlignment="1">
      <alignment vertical="center" wrapText="1"/>
    </xf>
    <xf numFmtId="0" fontId="2" fillId="57" borderId="26" xfId="0" applyFont="1" applyFill="1" applyBorder="1" applyAlignment="1">
      <alignment horizontal="center" vertical="top" wrapText="1"/>
    </xf>
    <xf numFmtId="49" fontId="6" fillId="57" borderId="20" xfId="0" applyNumberFormat="1" applyFont="1" applyFill="1" applyBorder="1" applyAlignment="1">
      <alignment horizontal="right" vertical="center" wrapText="1"/>
    </xf>
    <xf numFmtId="49" fontId="2" fillId="57" borderId="19" xfId="0" applyNumberFormat="1" applyFont="1" applyFill="1" applyBorder="1" applyAlignment="1" applyProtection="1">
      <alignment horizontal="left" vertical="center" wrapText="1"/>
      <protection/>
    </xf>
    <xf numFmtId="49" fontId="6" fillId="57" borderId="21" xfId="0" applyNumberFormat="1" applyFont="1" applyFill="1" applyBorder="1" applyAlignment="1">
      <alignment vertical="center" wrapText="1"/>
    </xf>
    <xf numFmtId="0" fontId="0" fillId="57" borderId="27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vertical="center" wrapText="1"/>
    </xf>
    <xf numFmtId="0" fontId="0" fillId="57" borderId="21" xfId="0" applyFont="1" applyFill="1" applyBorder="1" applyAlignment="1">
      <alignment vertical="center" wrapText="1"/>
    </xf>
    <xf numFmtId="183" fontId="6" fillId="57" borderId="106" xfId="0" applyNumberFormat="1" applyFont="1" applyFill="1" applyBorder="1" applyAlignment="1">
      <alignment horizontal="center" vertical="center" wrapText="1"/>
    </xf>
    <xf numFmtId="180" fontId="6" fillId="57" borderId="21" xfId="0" applyNumberFormat="1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vertical="center" wrapText="1"/>
    </xf>
    <xf numFmtId="0" fontId="0" fillId="57" borderId="25" xfId="0" applyFont="1" applyFill="1" applyBorder="1" applyAlignment="1">
      <alignment vertical="center" wrapText="1"/>
    </xf>
    <xf numFmtId="0" fontId="0" fillId="57" borderId="20" xfId="0" applyFont="1" applyFill="1" applyBorder="1" applyAlignment="1">
      <alignment vertical="center" wrapText="1"/>
    </xf>
    <xf numFmtId="49" fontId="6" fillId="57" borderId="21" xfId="0" applyNumberFormat="1" applyFont="1" applyFill="1" applyBorder="1" applyAlignment="1">
      <alignment horizontal="left" vertical="center" wrapText="1"/>
    </xf>
    <xf numFmtId="182" fontId="9" fillId="57" borderId="108" xfId="0" applyNumberFormat="1" applyFont="1" applyFill="1" applyBorder="1" applyAlignment="1" applyProtection="1">
      <alignment horizontal="center" vertical="center"/>
      <protection/>
    </xf>
    <xf numFmtId="182" fontId="2" fillId="57" borderId="32" xfId="0" applyNumberFormat="1" applyFont="1" applyFill="1" applyBorder="1" applyAlignment="1">
      <alignment horizontal="center" vertical="center" wrapText="1"/>
    </xf>
    <xf numFmtId="1" fontId="2" fillId="57" borderId="24" xfId="0" applyNumberFormat="1" applyFont="1" applyFill="1" applyBorder="1" applyAlignment="1">
      <alignment horizontal="center" vertical="center" wrapText="1"/>
    </xf>
    <xf numFmtId="182" fontId="6" fillId="57" borderId="106" xfId="0" applyNumberFormat="1" applyFont="1" applyFill="1" applyBorder="1" applyAlignment="1">
      <alignment horizontal="center" vertical="center" wrapText="1"/>
    </xf>
    <xf numFmtId="0" fontId="6" fillId="57" borderId="27" xfId="0" applyFont="1" applyFill="1" applyBorder="1" applyAlignment="1">
      <alignment horizontal="center" vertical="center" wrapText="1"/>
    </xf>
    <xf numFmtId="182" fontId="2" fillId="57" borderId="27" xfId="0" applyNumberFormat="1" applyFont="1" applyFill="1" applyBorder="1" applyAlignment="1">
      <alignment horizontal="center" vertical="center" wrapText="1"/>
    </xf>
    <xf numFmtId="0" fontId="8" fillId="57" borderId="22" xfId="0" applyNumberFormat="1" applyFont="1" applyFill="1" applyBorder="1" applyAlignment="1" applyProtection="1">
      <alignment horizontal="center" vertical="center"/>
      <protection/>
    </xf>
    <xf numFmtId="182" fontId="8" fillId="57" borderId="33" xfId="0" applyNumberFormat="1" applyFont="1" applyFill="1" applyBorder="1" applyAlignment="1" applyProtection="1">
      <alignment horizontal="center" vertical="center"/>
      <protection/>
    </xf>
    <xf numFmtId="180" fontId="8" fillId="57" borderId="23" xfId="0" applyNumberFormat="1" applyFont="1" applyFill="1" applyBorder="1" applyAlignment="1">
      <alignment horizontal="center" vertical="center" wrapText="1"/>
    </xf>
    <xf numFmtId="0" fontId="8" fillId="57" borderId="22" xfId="0" applyFont="1" applyFill="1" applyBorder="1" applyAlignment="1">
      <alignment horizontal="center" vertical="center" wrapText="1"/>
    </xf>
    <xf numFmtId="182" fontId="2" fillId="57" borderId="35" xfId="0" applyNumberFormat="1" applyFont="1" applyFill="1" applyBorder="1" applyAlignment="1">
      <alignment horizontal="center" vertical="center" wrapText="1"/>
    </xf>
    <xf numFmtId="1" fontId="2" fillId="57" borderId="22" xfId="0" applyNumberFormat="1" applyFont="1" applyFill="1" applyBorder="1" applyAlignment="1">
      <alignment horizontal="center" vertical="center" wrapText="1"/>
    </xf>
    <xf numFmtId="49" fontId="2" fillId="57" borderId="44" xfId="0" applyNumberFormat="1" applyFont="1" applyFill="1" applyBorder="1" applyAlignment="1">
      <alignment horizontal="right" vertical="center" wrapText="1"/>
    </xf>
    <xf numFmtId="181" fontId="2" fillId="57" borderId="22" xfId="0" applyNumberFormat="1" applyFont="1" applyFill="1" applyBorder="1" applyAlignment="1" applyProtection="1">
      <alignment horizontal="center" vertical="center"/>
      <protection/>
    </xf>
    <xf numFmtId="0" fontId="6" fillId="57" borderId="26" xfId="0" applyFont="1" applyFill="1" applyBorder="1" applyAlignment="1">
      <alignment horizontal="center" vertical="center" wrapText="1"/>
    </xf>
    <xf numFmtId="180" fontId="6" fillId="57" borderId="23" xfId="0" applyNumberFormat="1" applyFont="1" applyFill="1" applyBorder="1" applyAlignment="1">
      <alignment horizontal="center" vertical="center" wrapText="1"/>
    </xf>
    <xf numFmtId="1" fontId="6" fillId="57" borderId="23" xfId="0" applyNumberFormat="1" applyFont="1" applyFill="1" applyBorder="1" applyAlignment="1">
      <alignment horizontal="center" vertical="center" wrapText="1"/>
    </xf>
    <xf numFmtId="0" fontId="6" fillId="57" borderId="23" xfId="0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182" fontId="8" fillId="57" borderId="106" xfId="0" applyNumberFormat="1" applyFont="1" applyFill="1" applyBorder="1" applyAlignment="1" applyProtection="1">
      <alignment horizontal="center" vertical="center"/>
      <protection/>
    </xf>
    <xf numFmtId="1" fontId="8" fillId="57" borderId="27" xfId="0" applyNumberFormat="1" applyFont="1" applyFill="1" applyBorder="1" applyAlignment="1" applyProtection="1">
      <alignment horizontal="center" vertical="center"/>
      <protection/>
    </xf>
    <xf numFmtId="1" fontId="8" fillId="57" borderId="19" xfId="0" applyNumberFormat="1" applyFont="1" applyFill="1" applyBorder="1" applyAlignment="1" applyProtection="1">
      <alignment horizontal="center" vertical="center"/>
      <protection/>
    </xf>
    <xf numFmtId="1" fontId="8" fillId="57" borderId="21" xfId="0" applyNumberFormat="1" applyFont="1" applyFill="1" applyBorder="1" applyAlignment="1" applyProtection="1">
      <alignment horizontal="center" vertical="center"/>
      <protection/>
    </xf>
    <xf numFmtId="0" fontId="8" fillId="57" borderId="27" xfId="0" applyFont="1" applyFill="1" applyBorder="1" applyAlignment="1">
      <alignment horizontal="center" vertical="center" wrapText="1"/>
    </xf>
    <xf numFmtId="49" fontId="6" fillId="57" borderId="24" xfId="0" applyNumberFormat="1" applyFont="1" applyFill="1" applyBorder="1" applyAlignment="1">
      <alignment vertical="center" wrapText="1"/>
    </xf>
    <xf numFmtId="49" fontId="8" fillId="57" borderId="25" xfId="0" applyNumberFormat="1" applyFont="1" applyFill="1" applyBorder="1" applyAlignment="1" applyProtection="1">
      <alignment horizontal="center" vertical="center"/>
      <protection/>
    </xf>
    <xf numFmtId="49" fontId="8" fillId="57" borderId="30" xfId="0" applyNumberFormat="1" applyFont="1" applyFill="1" applyBorder="1" applyAlignment="1" applyProtection="1">
      <alignment horizontal="center" vertical="center"/>
      <protection/>
    </xf>
    <xf numFmtId="49" fontId="8" fillId="57" borderId="108" xfId="0" applyNumberFormat="1" applyFont="1" applyFill="1" applyBorder="1" applyAlignment="1" applyProtection="1">
      <alignment horizontal="center" vertical="center"/>
      <protection/>
    </xf>
    <xf numFmtId="49" fontId="8" fillId="57" borderId="32" xfId="0" applyNumberFormat="1" applyFont="1" applyFill="1" applyBorder="1" applyAlignment="1" applyProtection="1">
      <alignment horizontal="center" vertical="center"/>
      <protection/>
    </xf>
    <xf numFmtId="49" fontId="8" fillId="57" borderId="24" xfId="0" applyNumberFormat="1" applyFont="1" applyFill="1" applyBorder="1" applyAlignment="1" applyProtection="1">
      <alignment horizontal="center" vertical="center"/>
      <protection/>
    </xf>
    <xf numFmtId="0" fontId="2" fillId="57" borderId="30" xfId="0" applyFont="1" applyFill="1" applyBorder="1" applyAlignment="1">
      <alignment horizontal="right" vertical="center" wrapText="1"/>
    </xf>
    <xf numFmtId="0" fontId="2" fillId="57" borderId="24" xfId="0" applyNumberFormat="1" applyFont="1" applyFill="1" applyBorder="1" applyAlignment="1" applyProtection="1">
      <alignment horizontal="center" vertical="center"/>
      <protection/>
    </xf>
    <xf numFmtId="49" fontId="2" fillId="57" borderId="23" xfId="0" applyNumberFormat="1" applyFont="1" applyFill="1" applyBorder="1" applyAlignment="1">
      <alignment horizontal="left" vertical="center" wrapText="1"/>
    </xf>
    <xf numFmtId="0" fontId="2" fillId="57" borderId="22" xfId="0" applyNumberFormat="1" applyFont="1" applyFill="1" applyBorder="1" applyAlignment="1" applyProtection="1">
      <alignment horizontal="center" vertical="center"/>
      <protection/>
    </xf>
    <xf numFmtId="182" fontId="9" fillId="57" borderId="33" xfId="0" applyNumberFormat="1" applyFont="1" applyFill="1" applyBorder="1" applyAlignment="1" applyProtection="1">
      <alignment horizontal="center" vertical="center"/>
      <protection/>
    </xf>
    <xf numFmtId="1" fontId="2" fillId="57" borderId="45" xfId="0" applyNumberFormat="1" applyFont="1" applyFill="1" applyBorder="1" applyAlignment="1">
      <alignment horizontal="center" vertical="center" wrapText="1"/>
    </xf>
    <xf numFmtId="0" fontId="2" fillId="57" borderId="46" xfId="0" applyFont="1" applyFill="1" applyBorder="1" applyAlignment="1">
      <alignment horizontal="center" vertical="center" wrapText="1"/>
    </xf>
    <xf numFmtId="49" fontId="6" fillId="57" borderId="107" xfId="0" applyNumberFormat="1" applyFont="1" applyFill="1" applyBorder="1" applyAlignment="1" applyProtection="1">
      <alignment horizontal="left" vertical="center" wrapText="1"/>
      <protection/>
    </xf>
    <xf numFmtId="49" fontId="8" fillId="57" borderId="60" xfId="0" applyNumberFormat="1" applyFont="1" applyFill="1" applyBorder="1" applyAlignment="1" applyProtection="1">
      <alignment horizontal="center" vertical="center"/>
      <protection/>
    </xf>
    <xf numFmtId="49" fontId="8" fillId="57" borderId="57" xfId="0" applyNumberFormat="1" applyFont="1" applyFill="1" applyBorder="1" applyAlignment="1" applyProtection="1">
      <alignment horizontal="center" vertical="center"/>
      <protection/>
    </xf>
    <xf numFmtId="49" fontId="8" fillId="57" borderId="111" xfId="0" applyNumberFormat="1" applyFont="1" applyFill="1" applyBorder="1" applyAlignment="1" applyProtection="1">
      <alignment horizontal="center" vertical="center"/>
      <protection/>
    </xf>
    <xf numFmtId="0" fontId="8" fillId="57" borderId="57" xfId="0" applyNumberFormat="1" applyFont="1" applyFill="1" applyBorder="1" applyAlignment="1" applyProtection="1">
      <alignment horizontal="center" vertical="center"/>
      <protection/>
    </xf>
    <xf numFmtId="49" fontId="8" fillId="57" borderId="58" xfId="0" applyNumberFormat="1" applyFont="1" applyFill="1" applyBorder="1" applyAlignment="1" applyProtection="1">
      <alignment horizontal="center" vertical="center"/>
      <protection/>
    </xf>
    <xf numFmtId="49" fontId="8" fillId="57" borderId="61" xfId="0" applyNumberFormat="1" applyFont="1" applyFill="1" applyBorder="1" applyAlignment="1" applyProtection="1">
      <alignment horizontal="center" vertical="center"/>
      <protection/>
    </xf>
    <xf numFmtId="49" fontId="2" fillId="57" borderId="30" xfId="0" applyNumberFormat="1" applyFont="1" applyFill="1" applyBorder="1" applyAlignment="1" applyProtection="1">
      <alignment horizontal="right" vertical="center" wrapText="1"/>
      <protection/>
    </xf>
    <xf numFmtId="180" fontId="6" fillId="57" borderId="34" xfId="0" applyNumberFormat="1" applyFont="1" applyFill="1" applyBorder="1" applyAlignment="1" applyProtection="1">
      <alignment vertical="center"/>
      <protection/>
    </xf>
    <xf numFmtId="180" fontId="2" fillId="57" borderId="23" xfId="0" applyNumberFormat="1" applyFont="1" applyFill="1" applyBorder="1" applyAlignment="1" applyProtection="1">
      <alignment horizontal="center" vertical="center"/>
      <protection/>
    </xf>
    <xf numFmtId="180" fontId="2" fillId="57" borderId="22" xfId="0" applyNumberFormat="1" applyFont="1" applyFill="1" applyBorder="1" applyAlignment="1" applyProtection="1">
      <alignment vertical="center"/>
      <protection/>
    </xf>
    <xf numFmtId="180" fontId="2" fillId="57" borderId="23" xfId="0" applyNumberFormat="1" applyFont="1" applyFill="1" applyBorder="1" applyAlignment="1" applyProtection="1">
      <alignment vertical="center"/>
      <protection/>
    </xf>
    <xf numFmtId="0" fontId="6" fillId="57" borderId="35" xfId="0" applyNumberFormat="1" applyFont="1" applyFill="1" applyBorder="1" applyAlignment="1" applyProtection="1">
      <alignment vertical="center"/>
      <protection/>
    </xf>
    <xf numFmtId="0" fontId="6" fillId="57" borderId="23" xfId="0" applyNumberFormat="1" applyFont="1" applyFill="1" applyBorder="1" applyAlignment="1" applyProtection="1">
      <alignment vertical="center"/>
      <protection/>
    </xf>
    <xf numFmtId="0" fontId="6" fillId="57" borderId="110" xfId="0" applyNumberFormat="1" applyFont="1" applyFill="1" applyBorder="1" applyAlignment="1" applyProtection="1">
      <alignment vertical="center"/>
      <protection/>
    </xf>
    <xf numFmtId="182" fontId="6" fillId="57" borderId="35" xfId="0" applyNumberFormat="1" applyFont="1" applyFill="1" applyBorder="1" applyAlignment="1" applyProtection="1">
      <alignment vertical="center"/>
      <protection/>
    </xf>
    <xf numFmtId="1" fontId="2" fillId="57" borderId="109" xfId="0" applyNumberFormat="1" applyFont="1" applyFill="1" applyBorder="1" applyAlignment="1" applyProtection="1">
      <alignment horizontal="center" vertical="center"/>
      <protection/>
    </xf>
    <xf numFmtId="1" fontId="2" fillId="57" borderId="48" xfId="0" applyNumberFormat="1" applyFont="1" applyFill="1" applyBorder="1" applyAlignment="1">
      <alignment horizontal="center" vertical="center" wrapText="1"/>
    </xf>
    <xf numFmtId="0" fontId="2" fillId="57" borderId="181" xfId="0" applyNumberFormat="1" applyFont="1" applyFill="1" applyBorder="1" applyAlignment="1" applyProtection="1">
      <alignment horizontal="center" vertical="center"/>
      <protection/>
    </xf>
    <xf numFmtId="49" fontId="2" fillId="57" borderId="43" xfId="0" applyNumberFormat="1" applyFont="1" applyFill="1" applyBorder="1" applyAlignment="1">
      <alignment horizontal="center" vertical="center" wrapText="1"/>
    </xf>
    <xf numFmtId="49" fontId="2" fillId="57" borderId="43" xfId="0" applyNumberFormat="1" applyFont="1" applyFill="1" applyBorder="1" applyAlignment="1" applyProtection="1">
      <alignment horizontal="left" vertical="center"/>
      <protection/>
    </xf>
    <xf numFmtId="180" fontId="6" fillId="57" borderId="43" xfId="0" applyNumberFormat="1" applyFont="1" applyFill="1" applyBorder="1" applyAlignment="1" applyProtection="1">
      <alignment vertical="center"/>
      <protection/>
    </xf>
    <xf numFmtId="180" fontId="2" fillId="57" borderId="43" xfId="0" applyNumberFormat="1" applyFont="1" applyFill="1" applyBorder="1" applyAlignment="1" applyProtection="1">
      <alignment horizontal="center" vertical="center"/>
      <protection/>
    </xf>
    <xf numFmtId="182" fontId="2" fillId="57" borderId="43" xfId="0" applyNumberFormat="1" applyFont="1" applyFill="1" applyBorder="1" applyAlignment="1" applyProtection="1">
      <alignment horizontal="center" vertical="center"/>
      <protection/>
    </xf>
    <xf numFmtId="180" fontId="2" fillId="57" borderId="43" xfId="0" applyNumberFormat="1" applyFont="1" applyFill="1" applyBorder="1" applyAlignment="1">
      <alignment horizontal="center" vertical="center" wrapText="1"/>
    </xf>
    <xf numFmtId="0" fontId="6" fillId="57" borderId="43" xfId="0" applyNumberFormat="1" applyFont="1" applyFill="1" applyBorder="1" applyAlignment="1" applyProtection="1">
      <alignment vertical="center"/>
      <protection/>
    </xf>
    <xf numFmtId="182" fontId="6" fillId="57" borderId="43" xfId="0" applyNumberFormat="1" applyFont="1" applyFill="1" applyBorder="1" applyAlignment="1" applyProtection="1">
      <alignment vertical="center"/>
      <protection/>
    </xf>
    <xf numFmtId="1" fontId="2" fillId="57" borderId="43" xfId="0" applyNumberFormat="1" applyFont="1" applyFill="1" applyBorder="1" applyAlignment="1" applyProtection="1">
      <alignment horizontal="center" vertical="center"/>
      <protection/>
    </xf>
    <xf numFmtId="1" fontId="2" fillId="57" borderId="43" xfId="0" applyNumberFormat="1" applyFont="1" applyFill="1" applyBorder="1" applyAlignment="1">
      <alignment horizontal="center" vertical="center" wrapText="1"/>
    </xf>
    <xf numFmtId="0" fontId="2" fillId="57" borderId="182" xfId="0" applyNumberFormat="1" applyFont="1" applyFill="1" applyBorder="1" applyAlignment="1" applyProtection="1">
      <alignment horizontal="center" vertical="center"/>
      <protection/>
    </xf>
    <xf numFmtId="182" fontId="6" fillId="57" borderId="98" xfId="0" applyNumberFormat="1" applyFont="1" applyFill="1" applyBorder="1" applyAlignment="1" applyProtection="1">
      <alignment horizontal="center" vertical="center"/>
      <protection/>
    </xf>
    <xf numFmtId="49" fontId="2" fillId="57" borderId="112" xfId="0" applyNumberFormat="1" applyFont="1" applyFill="1" applyBorder="1" applyAlignment="1" applyProtection="1">
      <alignment horizontal="left" vertical="center"/>
      <protection locked="0"/>
    </xf>
    <xf numFmtId="49" fontId="6" fillId="57" borderId="242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113" xfId="0" applyFont="1" applyFill="1" applyBorder="1" applyAlignment="1" applyProtection="1">
      <alignment horizontal="center" vertical="center" wrapText="1"/>
      <protection locked="0"/>
    </xf>
    <xf numFmtId="181" fontId="2" fillId="57" borderId="102" xfId="0" applyNumberFormat="1" applyFont="1" applyFill="1" applyBorder="1" applyAlignment="1" applyProtection="1">
      <alignment horizontal="center" vertical="center"/>
      <protection locked="0"/>
    </xf>
    <xf numFmtId="181" fontId="2" fillId="57" borderId="114" xfId="0" applyNumberFormat="1" applyFont="1" applyFill="1" applyBorder="1" applyAlignment="1" applyProtection="1">
      <alignment horizontal="center" vertical="center"/>
      <protection locked="0"/>
    </xf>
    <xf numFmtId="182" fontId="6" fillId="57" borderId="112" xfId="93" applyNumberFormat="1" applyFont="1" applyFill="1" applyBorder="1" applyAlignment="1" applyProtection="1">
      <alignment horizontal="center" vertical="center"/>
      <protection locked="0"/>
    </xf>
    <xf numFmtId="0" fontId="6" fillId="57" borderId="173" xfId="0" applyFont="1" applyFill="1" applyBorder="1" applyAlignment="1">
      <alignment horizontal="center" vertical="center" wrapText="1"/>
    </xf>
    <xf numFmtId="180" fontId="6" fillId="57" borderId="174" xfId="0" applyNumberFormat="1" applyFont="1" applyFill="1" applyBorder="1" applyAlignment="1">
      <alignment horizontal="center" vertical="center" wrapText="1"/>
    </xf>
    <xf numFmtId="1" fontId="6" fillId="57" borderId="174" xfId="0" applyNumberFormat="1" applyFont="1" applyFill="1" applyBorder="1" applyAlignment="1" applyProtection="1">
      <alignment horizontal="center" vertical="center" wrapText="1"/>
      <protection locked="0"/>
    </xf>
    <xf numFmtId="0" fontId="6" fillId="57" borderId="243" xfId="0" applyFont="1" applyFill="1" applyBorder="1" applyAlignment="1" applyProtection="1">
      <alignment horizontal="center" vertical="center" wrapText="1"/>
      <protection locked="0"/>
    </xf>
    <xf numFmtId="0" fontId="6" fillId="57" borderId="174" xfId="0" applyFont="1" applyFill="1" applyBorder="1" applyAlignment="1" applyProtection="1">
      <alignment horizontal="center" vertical="center" wrapText="1"/>
      <protection locked="0"/>
    </xf>
    <xf numFmtId="180" fontId="6" fillId="57" borderId="209" xfId="0" applyNumberFormat="1" applyFont="1" applyFill="1" applyBorder="1" applyAlignment="1">
      <alignment horizontal="center" vertical="center" wrapText="1"/>
    </xf>
    <xf numFmtId="1" fontId="2" fillId="57" borderId="113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02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14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26" xfId="0" applyNumberFormat="1" applyFont="1" applyFill="1" applyBorder="1" applyAlignment="1" applyProtection="1">
      <alignment horizontal="center" vertical="center" wrapText="1"/>
      <protection hidden="1"/>
    </xf>
    <xf numFmtId="0" fontId="2" fillId="57" borderId="67" xfId="0" applyFont="1" applyFill="1" applyBorder="1" applyAlignment="1" applyProtection="1">
      <alignment horizontal="center" vertical="center" wrapText="1"/>
      <protection locked="0"/>
    </xf>
    <xf numFmtId="182" fontId="6" fillId="57" borderId="65" xfId="93" applyNumberFormat="1" applyFont="1" applyFill="1" applyBorder="1" applyAlignment="1" applyProtection="1">
      <alignment horizontal="center" vertical="center"/>
      <protection locked="0"/>
    </xf>
    <xf numFmtId="1" fontId="6" fillId="57" borderId="103" xfId="93" applyNumberFormat="1" applyFont="1" applyFill="1" applyBorder="1" applyAlignment="1" applyProtection="1">
      <alignment horizontal="center" vertical="center"/>
      <protection locked="0"/>
    </xf>
    <xf numFmtId="1" fontId="6" fillId="57" borderId="104" xfId="93" applyNumberFormat="1" applyFont="1" applyFill="1" applyBorder="1" applyAlignment="1" applyProtection="1">
      <alignment horizontal="center" vertical="center"/>
      <protection locked="0"/>
    </xf>
    <xf numFmtId="181" fontId="2" fillId="57" borderId="63" xfId="0" applyNumberFormat="1" applyFont="1" applyFill="1" applyBorder="1" applyAlignment="1" applyProtection="1">
      <alignment horizontal="center" vertical="center"/>
      <protection locked="0"/>
    </xf>
    <xf numFmtId="181" fontId="2" fillId="57" borderId="30" xfId="0" applyNumberFormat="1" applyFont="1" applyFill="1" applyBorder="1" applyAlignment="1" applyProtection="1">
      <alignment horizontal="center" vertical="center"/>
      <protection locked="0"/>
    </xf>
    <xf numFmtId="1" fontId="6" fillId="57" borderId="93" xfId="93" applyNumberFormat="1" applyFont="1" applyFill="1" applyBorder="1" applyAlignment="1" applyProtection="1">
      <alignment horizontal="center" vertical="center"/>
      <protection locked="0"/>
    </xf>
    <xf numFmtId="1" fontId="6" fillId="57" borderId="94" xfId="93" applyNumberFormat="1" applyFont="1" applyFill="1" applyBorder="1" applyAlignment="1" applyProtection="1">
      <alignment horizontal="center" vertical="center"/>
      <protection locked="0"/>
    </xf>
    <xf numFmtId="181" fontId="2" fillId="57" borderId="32" xfId="0" applyNumberFormat="1" applyFont="1" applyFill="1" applyBorder="1" applyAlignment="1" applyProtection="1">
      <alignment horizontal="center" vertical="center"/>
      <protection locked="0"/>
    </xf>
    <xf numFmtId="181" fontId="2" fillId="57" borderId="35" xfId="0" applyNumberFormat="1" applyFont="1" applyFill="1" applyBorder="1" applyAlignment="1" applyProtection="1">
      <alignment horizontal="center" vertical="center"/>
      <protection locked="0"/>
    </xf>
    <xf numFmtId="181" fontId="2" fillId="57" borderId="44" xfId="0" applyNumberFormat="1" applyFont="1" applyFill="1" applyBorder="1" applyAlignment="1" applyProtection="1">
      <alignment horizontal="center" vertical="center"/>
      <protection locked="0"/>
    </xf>
    <xf numFmtId="0" fontId="6" fillId="57" borderId="41" xfId="0" applyFont="1" applyFill="1" applyBorder="1" applyAlignment="1">
      <alignment horizontal="center" vertical="center" wrapText="1"/>
    </xf>
    <xf numFmtId="182" fontId="2" fillId="57" borderId="65" xfId="93" applyNumberFormat="1" applyFont="1" applyFill="1" applyBorder="1" applyAlignment="1" applyProtection="1">
      <alignment horizontal="center" vertical="center"/>
      <protection locked="0"/>
    </xf>
    <xf numFmtId="1" fontId="2" fillId="57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57" borderId="98" xfId="0" applyFont="1" applyFill="1" applyBorder="1" applyAlignment="1" applyProtection="1">
      <alignment horizontal="center" vertical="center" wrapText="1"/>
      <protection locked="0"/>
    </xf>
    <xf numFmtId="0" fontId="6" fillId="57" borderId="104" xfId="0" applyFont="1" applyFill="1" applyBorder="1" applyAlignment="1" applyProtection="1">
      <alignment horizontal="left" vertical="center" wrapText="1"/>
      <protection locked="0"/>
    </xf>
    <xf numFmtId="0" fontId="2" fillId="57" borderId="102" xfId="0" applyNumberFormat="1" applyFont="1" applyFill="1" applyBorder="1" applyAlignment="1" applyProtection="1">
      <alignment horizontal="center" vertical="center"/>
      <protection locked="0"/>
    </xf>
    <xf numFmtId="0" fontId="2" fillId="57" borderId="114" xfId="0" applyNumberFormat="1" applyFont="1" applyFill="1" applyBorder="1" applyAlignment="1" applyProtection="1">
      <alignment horizontal="center" vertical="center"/>
      <protection locked="0"/>
    </xf>
    <xf numFmtId="0" fontId="6" fillId="57" borderId="168" xfId="0" applyFont="1" applyFill="1" applyBorder="1" applyAlignment="1">
      <alignment horizontal="center" vertical="center" wrapText="1"/>
    </xf>
    <xf numFmtId="180" fontId="6" fillId="57" borderId="170" xfId="0" applyNumberFormat="1" applyFont="1" applyFill="1" applyBorder="1" applyAlignment="1">
      <alignment horizontal="center" vertical="center" wrapText="1"/>
    </xf>
    <xf numFmtId="1" fontId="2" fillId="57" borderId="67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42" xfId="0" applyNumberFormat="1" applyFont="1" applyFill="1" applyBorder="1" applyAlignment="1" applyProtection="1">
      <alignment horizontal="center" vertical="center" wrapText="1"/>
      <protection hidden="1"/>
    </xf>
    <xf numFmtId="1" fontId="6" fillId="57" borderId="244" xfId="93" applyNumberFormat="1" applyFont="1" applyFill="1" applyBorder="1" applyAlignment="1" applyProtection="1">
      <alignment horizontal="center" vertical="center"/>
      <protection locked="0"/>
    </xf>
    <xf numFmtId="181" fontId="2" fillId="57" borderId="27" xfId="0" applyNumberFormat="1" applyFont="1" applyFill="1" applyBorder="1" applyAlignment="1" applyProtection="1">
      <alignment horizontal="center" vertical="center"/>
      <protection locked="0"/>
    </xf>
    <xf numFmtId="181" fontId="2" fillId="57" borderId="20" xfId="0" applyNumberFormat="1" applyFont="1" applyFill="1" applyBorder="1" applyAlignment="1" applyProtection="1">
      <alignment horizontal="center" vertical="center"/>
      <protection locked="0"/>
    </xf>
    <xf numFmtId="181" fontId="2" fillId="57" borderId="150" xfId="0" applyNumberFormat="1" applyFont="1" applyFill="1" applyBorder="1" applyAlignment="1" applyProtection="1">
      <alignment horizontal="center" vertical="center"/>
      <protection locked="0"/>
    </xf>
    <xf numFmtId="181" fontId="2" fillId="57" borderId="182" xfId="0" applyNumberFormat="1" applyFont="1" applyFill="1" applyBorder="1" applyAlignment="1" applyProtection="1">
      <alignment horizontal="center" vertical="center"/>
      <protection locked="0"/>
    </xf>
    <xf numFmtId="182" fontId="6" fillId="57" borderId="245" xfId="93" applyNumberFormat="1" applyFont="1" applyFill="1" applyBorder="1" applyAlignment="1" applyProtection="1">
      <alignment horizontal="center" vertical="center"/>
      <protection locked="0"/>
    </xf>
    <xf numFmtId="182" fontId="6" fillId="57" borderId="242" xfId="93" applyNumberFormat="1" applyFont="1" applyFill="1" applyBorder="1" applyAlignment="1" applyProtection="1">
      <alignment horizontal="center" vertical="center"/>
      <protection locked="0"/>
    </xf>
    <xf numFmtId="0" fontId="2" fillId="57" borderId="71" xfId="0" applyFont="1" applyFill="1" applyBorder="1" applyAlignment="1" applyProtection="1">
      <alignment horizontal="center" vertical="center" wrapText="1"/>
      <protection locked="0"/>
    </xf>
    <xf numFmtId="0" fontId="2" fillId="57" borderId="44" xfId="0" applyFont="1" applyFill="1" applyBorder="1" applyAlignment="1" applyProtection="1">
      <alignment horizontal="center" vertical="center" wrapText="1"/>
      <protection locked="0"/>
    </xf>
    <xf numFmtId="181" fontId="2" fillId="57" borderId="169" xfId="0" applyNumberFormat="1" applyFont="1" applyFill="1" applyBorder="1" applyAlignment="1" applyProtection="1">
      <alignment horizontal="center" vertical="center"/>
      <protection locked="0"/>
    </xf>
    <xf numFmtId="181" fontId="2" fillId="57" borderId="98" xfId="0" applyNumberFormat="1" applyFont="1" applyFill="1" applyBorder="1" applyAlignment="1" applyProtection="1">
      <alignment horizontal="center" vertical="center"/>
      <protection locked="0"/>
    </xf>
    <xf numFmtId="49" fontId="2" fillId="57" borderId="246" xfId="93" applyNumberFormat="1" applyFont="1" applyFill="1" applyBorder="1" applyAlignment="1" applyProtection="1">
      <alignment horizontal="right" vertical="center" wrapText="1"/>
      <protection locked="0"/>
    </xf>
    <xf numFmtId="0" fontId="2" fillId="57" borderId="216" xfId="0" applyFont="1" applyFill="1" applyBorder="1" applyAlignment="1" applyProtection="1">
      <alignment horizontal="center" vertical="center" wrapText="1"/>
      <protection locked="0"/>
    </xf>
    <xf numFmtId="0" fontId="2" fillId="57" borderId="182" xfId="0" applyFont="1" applyFill="1" applyBorder="1" applyAlignment="1" applyProtection="1">
      <alignment horizontal="center" vertical="center" wrapText="1"/>
      <protection locked="0"/>
    </xf>
    <xf numFmtId="182" fontId="2" fillId="57" borderId="149" xfId="93" applyNumberFormat="1" applyFont="1" applyFill="1" applyBorder="1" applyAlignment="1" applyProtection="1">
      <alignment horizontal="center" vertical="center"/>
      <protection locked="0"/>
    </xf>
    <xf numFmtId="0" fontId="2" fillId="57" borderId="215" xfId="0" applyFont="1" applyFill="1" applyBorder="1" applyAlignment="1">
      <alignment horizontal="center" vertical="center" wrapText="1"/>
    </xf>
    <xf numFmtId="180" fontId="2" fillId="57" borderId="105" xfId="0" applyNumberFormat="1" applyFont="1" applyFill="1" applyBorder="1" applyAlignment="1">
      <alignment horizontal="center" vertical="center" wrapText="1"/>
    </xf>
    <xf numFmtId="49" fontId="2" fillId="57" borderId="211" xfId="0" applyNumberFormat="1" applyFont="1" applyFill="1" applyBorder="1" applyAlignment="1" applyProtection="1">
      <alignment horizontal="left" vertical="center"/>
      <protection locked="0"/>
    </xf>
    <xf numFmtId="49" fontId="2" fillId="57" borderId="212" xfId="93" applyNumberFormat="1" applyFont="1" applyFill="1" applyBorder="1" applyAlignment="1" applyProtection="1">
      <alignment horizontal="right" vertical="center" wrapText="1"/>
      <protection locked="0"/>
    </xf>
    <xf numFmtId="0" fontId="2" fillId="57" borderId="213" xfId="0" applyFont="1" applyFill="1" applyBorder="1" applyAlignment="1" applyProtection="1">
      <alignment horizontal="center" vertical="center" wrapText="1"/>
      <protection locked="0"/>
    </xf>
    <xf numFmtId="0" fontId="2" fillId="57" borderId="214" xfId="0" applyFont="1" applyFill="1" applyBorder="1" applyAlignment="1" applyProtection="1">
      <alignment horizontal="center" vertical="center" wrapText="1"/>
      <protection locked="0"/>
    </xf>
    <xf numFmtId="181" fontId="2" fillId="57" borderId="214" xfId="0" applyNumberFormat="1" applyFont="1" applyFill="1" applyBorder="1" applyAlignment="1" applyProtection="1">
      <alignment horizontal="center" vertical="center"/>
      <protection locked="0"/>
    </xf>
    <xf numFmtId="181" fontId="2" fillId="57" borderId="210" xfId="0" applyNumberFormat="1" applyFont="1" applyFill="1" applyBorder="1" applyAlignment="1" applyProtection="1">
      <alignment horizontal="center" vertical="center"/>
      <protection locked="0"/>
    </xf>
    <xf numFmtId="182" fontId="2" fillId="57" borderId="211" xfId="93" applyNumberFormat="1" applyFont="1" applyFill="1" applyBorder="1" applyAlignment="1" applyProtection="1">
      <alignment horizontal="center" vertical="center"/>
      <protection locked="0"/>
    </xf>
    <xf numFmtId="0" fontId="2" fillId="57" borderId="231" xfId="0" applyFont="1" applyFill="1" applyBorder="1" applyAlignment="1">
      <alignment horizontal="center" vertical="center" wrapText="1"/>
    </xf>
    <xf numFmtId="180" fontId="2" fillId="57" borderId="214" xfId="0" applyNumberFormat="1" applyFont="1" applyFill="1" applyBorder="1" applyAlignment="1">
      <alignment horizontal="center" vertical="center" wrapText="1"/>
    </xf>
    <xf numFmtId="181" fontId="2" fillId="57" borderId="222" xfId="0" applyNumberFormat="1" applyFont="1" applyFill="1" applyBorder="1" applyAlignment="1" applyProtection="1">
      <alignment horizontal="center" vertical="center"/>
      <protection locked="0"/>
    </xf>
    <xf numFmtId="181" fontId="2" fillId="57" borderId="247" xfId="0" applyNumberFormat="1" applyFont="1" applyFill="1" applyBorder="1" applyAlignment="1" applyProtection="1">
      <alignment horizontal="center" vertical="center"/>
      <protection locked="0"/>
    </xf>
    <xf numFmtId="180" fontId="2" fillId="57" borderId="212" xfId="0" applyNumberFormat="1" applyFont="1" applyFill="1" applyBorder="1" applyAlignment="1">
      <alignment horizontal="center" vertical="center" wrapText="1"/>
    </xf>
    <xf numFmtId="1" fontId="2" fillId="57" borderId="213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14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10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47" xfId="0" applyNumberFormat="1" applyFont="1" applyFill="1" applyBorder="1" applyAlignment="1" applyProtection="1">
      <alignment horizontal="center" vertical="center" wrapText="1"/>
      <protection hidden="1"/>
    </xf>
    <xf numFmtId="0" fontId="2" fillId="57" borderId="67" xfId="93" applyNumberFormat="1" applyFont="1" applyFill="1" applyBorder="1" applyAlignment="1" applyProtection="1">
      <alignment horizontal="center" vertical="center"/>
      <protection locked="0"/>
    </xf>
    <xf numFmtId="0" fontId="2" fillId="57" borderId="30" xfId="93" applyNumberFormat="1" applyFont="1" applyFill="1" applyBorder="1" applyAlignment="1" applyProtection="1">
      <alignment horizontal="center" vertical="center"/>
      <protection locked="0"/>
    </xf>
    <xf numFmtId="0" fontId="2" fillId="57" borderId="102" xfId="93" applyNumberFormat="1" applyFont="1" applyFill="1" applyBorder="1" applyAlignment="1" applyProtection="1">
      <alignment horizontal="center" vertical="center"/>
      <protection locked="0"/>
    </xf>
    <xf numFmtId="0" fontId="2" fillId="57" borderId="114" xfId="93" applyNumberFormat="1" applyFont="1" applyFill="1" applyBorder="1" applyAlignment="1" applyProtection="1">
      <alignment horizontal="center" vertical="center"/>
      <protection locked="0"/>
    </xf>
    <xf numFmtId="0" fontId="6" fillId="57" borderId="248" xfId="0" applyFont="1" applyFill="1" applyBorder="1" applyAlignment="1">
      <alignment horizontal="center" vertical="center" wrapText="1"/>
    </xf>
    <xf numFmtId="181" fontId="6" fillId="57" borderId="249" xfId="0" applyNumberFormat="1" applyFont="1" applyFill="1" applyBorder="1" applyAlignment="1" applyProtection="1">
      <alignment horizontal="center" vertical="center"/>
      <protection locked="0"/>
    </xf>
    <xf numFmtId="181" fontId="8" fillId="57" borderId="243" xfId="0" applyNumberFormat="1" applyFont="1" applyFill="1" applyBorder="1" applyAlignment="1" applyProtection="1">
      <alignment horizontal="center" vertical="center"/>
      <protection locked="0"/>
    </xf>
    <xf numFmtId="181" fontId="6" fillId="57" borderId="243" xfId="0" applyNumberFormat="1" applyFont="1" applyFill="1" applyBorder="1" applyAlignment="1" applyProtection="1">
      <alignment horizontal="center" vertical="center"/>
      <protection locked="0"/>
    </xf>
    <xf numFmtId="180" fontId="6" fillId="57" borderId="250" xfId="0" applyNumberFormat="1" applyFont="1" applyFill="1" applyBorder="1" applyAlignment="1">
      <alignment horizontal="center" vertical="center" wrapText="1"/>
    </xf>
    <xf numFmtId="1" fontId="2" fillId="57" borderId="113" xfId="93" applyNumberFormat="1" applyFont="1" applyFill="1" applyBorder="1" applyAlignment="1" applyProtection="1">
      <alignment horizontal="center" vertical="center"/>
      <protection hidden="1"/>
    </xf>
    <xf numFmtId="1" fontId="2" fillId="57" borderId="102" xfId="93" applyNumberFormat="1" applyFont="1" applyFill="1" applyBorder="1" applyAlignment="1" applyProtection="1">
      <alignment horizontal="center" vertical="center"/>
      <protection hidden="1"/>
    </xf>
    <xf numFmtId="1" fontId="2" fillId="57" borderId="114" xfId="93" applyNumberFormat="1" applyFont="1" applyFill="1" applyBorder="1" applyAlignment="1" applyProtection="1">
      <alignment horizontal="center" vertical="center"/>
      <protection hidden="1"/>
    </xf>
    <xf numFmtId="1" fontId="2" fillId="57" borderId="126" xfId="93" applyNumberFormat="1" applyFont="1" applyFill="1" applyBorder="1" applyAlignment="1" applyProtection="1">
      <alignment horizontal="center" vertical="center"/>
      <protection hidden="1"/>
    </xf>
    <xf numFmtId="0" fontId="2" fillId="57" borderId="63" xfId="93" applyNumberFormat="1" applyFont="1" applyFill="1" applyBorder="1" applyAlignment="1" applyProtection="1">
      <alignment horizontal="center" vertical="center"/>
      <protection locked="0"/>
    </xf>
    <xf numFmtId="0" fontId="2" fillId="57" borderId="20" xfId="93" applyNumberFormat="1" applyFont="1" applyFill="1" applyBorder="1" applyAlignment="1" applyProtection="1">
      <alignment horizontal="center" vertical="center"/>
      <protection locked="0"/>
    </xf>
    <xf numFmtId="181" fontId="6" fillId="57" borderId="36" xfId="0" applyNumberFormat="1" applyFont="1" applyFill="1" applyBorder="1" applyAlignment="1" applyProtection="1">
      <alignment horizontal="center" vertical="center"/>
      <protection hidden="1"/>
    </xf>
    <xf numFmtId="181" fontId="6" fillId="57" borderId="102" xfId="0" applyNumberFormat="1" applyFont="1" applyFill="1" applyBorder="1" applyAlignment="1" applyProtection="1">
      <alignment horizontal="center" vertical="center"/>
      <protection locked="0"/>
    </xf>
    <xf numFmtId="181" fontId="6" fillId="57" borderId="126" xfId="0" applyNumberFormat="1" applyFont="1" applyFill="1" applyBorder="1" applyAlignment="1" applyProtection="1">
      <alignment horizontal="center" vertical="center"/>
      <protection locked="0"/>
    </xf>
    <xf numFmtId="180" fontId="6" fillId="57" borderId="104" xfId="0" applyNumberFormat="1" applyFont="1" applyFill="1" applyBorder="1" applyAlignment="1">
      <alignment horizontal="center" vertical="center" wrapText="1"/>
    </xf>
    <xf numFmtId="1" fontId="2" fillId="57" borderId="168" xfId="93" applyNumberFormat="1" applyFont="1" applyFill="1" applyBorder="1" applyAlignment="1" applyProtection="1">
      <alignment horizontal="center" vertical="center"/>
      <protection hidden="1"/>
    </xf>
    <xf numFmtId="1" fontId="2" fillId="57" borderId="36" xfId="93" applyNumberFormat="1" applyFont="1" applyFill="1" applyBorder="1" applyAlignment="1" applyProtection="1">
      <alignment horizontal="center" vertical="center"/>
      <protection hidden="1"/>
    </xf>
    <xf numFmtId="1" fontId="2" fillId="57" borderId="120" xfId="93" applyNumberFormat="1" applyFont="1" applyFill="1" applyBorder="1" applyAlignment="1" applyProtection="1">
      <alignment horizontal="center" vertical="center"/>
      <protection hidden="1"/>
    </xf>
    <xf numFmtId="1" fontId="2" fillId="57" borderId="98" xfId="93" applyNumberFormat="1" applyFont="1" applyFill="1" applyBorder="1" applyAlignment="1" applyProtection="1">
      <alignment horizontal="center" vertical="center"/>
      <protection hidden="1"/>
    </xf>
    <xf numFmtId="181" fontId="6" fillId="57" borderId="169" xfId="0" applyNumberFormat="1" applyFont="1" applyFill="1" applyBorder="1" applyAlignment="1" applyProtection="1">
      <alignment horizontal="center" vertical="center"/>
      <protection locked="0"/>
    </xf>
    <xf numFmtId="0" fontId="2" fillId="57" borderId="71" xfId="93" applyNumberFormat="1" applyFont="1" applyFill="1" applyBorder="1" applyAlignment="1" applyProtection="1">
      <alignment horizontal="center" vertical="center"/>
      <protection locked="0"/>
    </xf>
    <xf numFmtId="0" fontId="2" fillId="57" borderId="44" xfId="93" applyNumberFormat="1" applyFont="1" applyFill="1" applyBorder="1" applyAlignment="1" applyProtection="1">
      <alignment horizontal="center" vertical="center"/>
      <protection locked="0"/>
    </xf>
    <xf numFmtId="0" fontId="2" fillId="57" borderId="43" xfId="93" applyNumberFormat="1" applyFont="1" applyFill="1" applyBorder="1" applyAlignment="1" applyProtection="1">
      <alignment horizontal="center" vertical="center"/>
      <protection locked="0"/>
    </xf>
    <xf numFmtId="0" fontId="2" fillId="57" borderId="125" xfId="93" applyNumberFormat="1" applyFont="1" applyFill="1" applyBorder="1" applyAlignment="1" applyProtection="1">
      <alignment horizontal="center" vertical="center"/>
      <protection locked="0"/>
    </xf>
    <xf numFmtId="0" fontId="6" fillId="57" borderId="251" xfId="0" applyFont="1" applyFill="1" applyBorder="1" applyAlignment="1">
      <alignment horizontal="center" vertical="center" wrapText="1"/>
    </xf>
    <xf numFmtId="180" fontId="6" fillId="57" borderId="214" xfId="0" applyNumberFormat="1" applyFont="1" applyFill="1" applyBorder="1" applyAlignment="1">
      <alignment horizontal="center" vertical="center" wrapText="1"/>
    </xf>
    <xf numFmtId="181" fontId="6" fillId="57" borderId="197" xfId="0" applyNumberFormat="1" applyFont="1" applyFill="1" applyBorder="1" applyAlignment="1" applyProtection="1">
      <alignment horizontal="center" vertical="center"/>
      <protection locked="0"/>
    </xf>
    <xf numFmtId="181" fontId="6" fillId="57" borderId="83" xfId="0" applyNumberFormat="1" applyFont="1" applyFill="1" applyBorder="1" applyAlignment="1" applyProtection="1">
      <alignment horizontal="center" vertical="center"/>
      <protection locked="0"/>
    </xf>
    <xf numFmtId="181" fontId="6" fillId="57" borderId="135" xfId="0" applyNumberFormat="1" applyFont="1" applyFill="1" applyBorder="1" applyAlignment="1" applyProtection="1">
      <alignment horizontal="center" vertical="center"/>
      <protection locked="0"/>
    </xf>
    <xf numFmtId="180" fontId="6" fillId="57" borderId="252" xfId="0" applyNumberFormat="1" applyFont="1" applyFill="1" applyBorder="1" applyAlignment="1">
      <alignment horizontal="center" vertical="center" wrapText="1"/>
    </xf>
    <xf numFmtId="1" fontId="2" fillId="57" borderId="216" xfId="93" applyNumberFormat="1" applyFont="1" applyFill="1" applyBorder="1" applyAlignment="1" applyProtection="1">
      <alignment horizontal="center" vertical="center"/>
      <protection hidden="1"/>
    </xf>
    <xf numFmtId="1" fontId="2" fillId="57" borderId="43" xfId="93" applyNumberFormat="1" applyFont="1" applyFill="1" applyBorder="1" applyAlignment="1" applyProtection="1">
      <alignment horizontal="center" vertical="center"/>
      <protection hidden="1"/>
    </xf>
    <xf numFmtId="1" fontId="2" fillId="57" borderId="125" xfId="93" applyNumberFormat="1" applyFont="1" applyFill="1" applyBorder="1" applyAlignment="1" applyProtection="1">
      <alignment horizontal="center" vertical="center"/>
      <protection hidden="1"/>
    </xf>
    <xf numFmtId="1" fontId="2" fillId="57" borderId="182" xfId="93" applyNumberFormat="1" applyFont="1" applyFill="1" applyBorder="1" applyAlignment="1" applyProtection="1">
      <alignment horizontal="center" vertical="center"/>
      <protection hidden="1"/>
    </xf>
    <xf numFmtId="182" fontId="6" fillId="57" borderId="103" xfId="93" applyNumberFormat="1" applyFont="1" applyFill="1" applyBorder="1" applyAlignment="1" applyProtection="1">
      <alignment horizontal="center" vertical="center"/>
      <protection locked="0"/>
    </xf>
    <xf numFmtId="1" fontId="6" fillId="57" borderId="168" xfId="93" applyNumberFormat="1" applyFont="1" applyFill="1" applyBorder="1" applyAlignment="1" applyProtection="1">
      <alignment horizontal="center" vertical="center"/>
      <protection locked="0"/>
    </xf>
    <xf numFmtId="1" fontId="2" fillId="57" borderId="127" xfId="0" applyNumberFormat="1" applyFont="1" applyFill="1" applyBorder="1" applyAlignment="1" applyProtection="1">
      <alignment horizontal="center" vertical="center" wrapText="1"/>
      <protection hidden="1"/>
    </xf>
    <xf numFmtId="182" fontId="6" fillId="57" borderId="228" xfId="93" applyNumberFormat="1" applyFont="1" applyFill="1" applyBorder="1" applyAlignment="1" applyProtection="1">
      <alignment horizontal="center" vertical="center"/>
      <protection locked="0"/>
    </xf>
    <xf numFmtId="0" fontId="6" fillId="57" borderId="35" xfId="0" applyFont="1" applyFill="1" applyBorder="1" applyAlignment="1" applyProtection="1">
      <alignment horizontal="center" vertical="center" wrapText="1"/>
      <protection locked="0"/>
    </xf>
    <xf numFmtId="0" fontId="6" fillId="57" borderId="44" xfId="0" applyFont="1" applyFill="1" applyBorder="1" applyAlignment="1" applyProtection="1">
      <alignment horizontal="center" vertical="center" wrapText="1"/>
      <protection locked="0"/>
    </xf>
    <xf numFmtId="0" fontId="6" fillId="57" borderId="36" xfId="0" applyFont="1" applyFill="1" applyBorder="1" applyAlignment="1" applyProtection="1">
      <alignment horizontal="center" vertical="center" wrapText="1"/>
      <protection locked="0"/>
    </xf>
    <xf numFmtId="180" fontId="6" fillId="57" borderId="98" xfId="0" applyNumberFormat="1" applyFont="1" applyFill="1" applyBorder="1" applyAlignment="1">
      <alignment horizontal="center" vertical="center" wrapText="1"/>
    </xf>
    <xf numFmtId="49" fontId="2" fillId="57" borderId="186" xfId="0" applyNumberFormat="1" applyFont="1" applyFill="1" applyBorder="1" applyAlignment="1" applyProtection="1">
      <alignment horizontal="left" vertical="center" wrapText="1"/>
      <protection locked="0"/>
    </xf>
    <xf numFmtId="0" fontId="8" fillId="57" borderId="43" xfId="0" applyNumberFormat="1" applyFont="1" applyFill="1" applyBorder="1" applyAlignment="1" applyProtection="1">
      <alignment horizontal="center" vertical="center"/>
      <protection locked="0"/>
    </xf>
    <xf numFmtId="0" fontId="8" fillId="57" borderId="125" xfId="0" applyNumberFormat="1" applyFont="1" applyFill="1" applyBorder="1" applyAlignment="1" applyProtection="1">
      <alignment horizontal="center" vertical="center"/>
      <protection locked="0"/>
    </xf>
    <xf numFmtId="182" fontId="2" fillId="57" borderId="228" xfId="0" applyNumberFormat="1" applyFont="1" applyFill="1" applyBorder="1" applyAlignment="1" applyProtection="1">
      <alignment horizontal="center" vertical="center"/>
      <protection locked="0"/>
    </xf>
    <xf numFmtId="0" fontId="2" fillId="57" borderId="251" xfId="0" applyFont="1" applyFill="1" applyBorder="1" applyAlignment="1">
      <alignment horizontal="center" vertical="center" wrapText="1"/>
    </xf>
    <xf numFmtId="0" fontId="2" fillId="57" borderId="253" xfId="0" applyFont="1" applyFill="1" applyBorder="1" applyAlignment="1" applyProtection="1">
      <alignment horizontal="center" vertical="center" wrapText="1"/>
      <protection locked="0"/>
    </xf>
    <xf numFmtId="0" fontId="2" fillId="57" borderId="185" xfId="0" applyFont="1" applyFill="1" applyBorder="1" applyAlignment="1" applyProtection="1">
      <alignment horizontal="center" vertical="center" wrapText="1"/>
      <protection locked="0"/>
    </xf>
    <xf numFmtId="180" fontId="2" fillId="57" borderId="252" xfId="0" applyNumberFormat="1" applyFont="1" applyFill="1" applyBorder="1" applyAlignment="1">
      <alignment horizontal="center" vertical="center" wrapText="1"/>
    </xf>
    <xf numFmtId="1" fontId="2" fillId="57" borderId="99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54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57" borderId="255" xfId="0" applyNumberFormat="1" applyFont="1" applyFill="1" applyBorder="1" applyAlignment="1" applyProtection="1">
      <alignment horizontal="left" vertical="center"/>
      <protection locked="0"/>
    </xf>
    <xf numFmtId="49" fontId="6" fillId="57" borderId="255" xfId="0" applyNumberFormat="1" applyFont="1" applyFill="1" applyBorder="1" applyAlignment="1" applyProtection="1">
      <alignment horizontal="left" vertical="center" wrapText="1"/>
      <protection locked="0"/>
    </xf>
    <xf numFmtId="0" fontId="2" fillId="57" borderId="256" xfId="0" applyFont="1" applyFill="1" applyBorder="1" applyAlignment="1" applyProtection="1">
      <alignment horizontal="center" vertical="center" wrapText="1"/>
      <protection locked="0"/>
    </xf>
    <xf numFmtId="0" fontId="2" fillId="57" borderId="257" xfId="0" applyFont="1" applyFill="1" applyBorder="1" applyAlignment="1" applyProtection="1">
      <alignment horizontal="center" vertical="center" wrapText="1"/>
      <protection locked="0"/>
    </xf>
    <xf numFmtId="0" fontId="8" fillId="57" borderId="74" xfId="0" applyNumberFormat="1" applyFont="1" applyFill="1" applyBorder="1" applyAlignment="1" applyProtection="1">
      <alignment horizontal="center" vertical="center"/>
      <protection locked="0"/>
    </xf>
    <xf numFmtId="0" fontId="8" fillId="57" borderId="75" xfId="0" applyNumberFormat="1" applyFont="1" applyFill="1" applyBorder="1" applyAlignment="1" applyProtection="1">
      <alignment horizontal="center" vertical="center"/>
      <protection locked="0"/>
    </xf>
    <xf numFmtId="182" fontId="6" fillId="57" borderId="255" xfId="0" applyNumberFormat="1" applyFont="1" applyFill="1" applyBorder="1" applyAlignment="1" applyProtection="1">
      <alignment horizontal="center" vertical="center"/>
      <protection locked="0"/>
    </xf>
    <xf numFmtId="0" fontId="6" fillId="57" borderId="258" xfId="0" applyFont="1" applyFill="1" applyBorder="1" applyAlignment="1">
      <alignment horizontal="center" vertical="center" wrapText="1"/>
    </xf>
    <xf numFmtId="180" fontId="6" fillId="57" borderId="74" xfId="0" applyNumberFormat="1" applyFont="1" applyFill="1" applyBorder="1" applyAlignment="1">
      <alignment horizontal="center" vertical="center" wrapText="1"/>
    </xf>
    <xf numFmtId="180" fontId="6" fillId="57" borderId="259" xfId="0" applyNumberFormat="1" applyFont="1" applyFill="1" applyBorder="1" applyAlignment="1">
      <alignment horizontal="center" vertical="center" wrapText="1"/>
    </xf>
    <xf numFmtId="180" fontId="6" fillId="57" borderId="260" xfId="0" applyNumberFormat="1" applyFont="1" applyFill="1" applyBorder="1" applyAlignment="1">
      <alignment horizontal="center" vertical="center" wrapText="1"/>
    </xf>
    <xf numFmtId="1" fontId="2" fillId="57" borderId="256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61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60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62" xfId="0" applyNumberFormat="1" applyFont="1" applyFill="1" applyBorder="1" applyAlignment="1" applyProtection="1">
      <alignment horizontal="center" vertical="center" wrapText="1"/>
      <protection hidden="1"/>
    </xf>
    <xf numFmtId="49" fontId="2" fillId="57" borderId="167" xfId="0" applyNumberFormat="1" applyFont="1" applyFill="1" applyBorder="1" applyAlignment="1" applyProtection="1">
      <alignment horizontal="left" vertical="center" wrapText="1"/>
      <protection locked="0"/>
    </xf>
    <xf numFmtId="0" fontId="2" fillId="57" borderId="168" xfId="0" applyFont="1" applyFill="1" applyBorder="1" applyAlignment="1" applyProtection="1">
      <alignment horizontal="center" vertical="center" wrapText="1"/>
      <protection locked="0"/>
    </xf>
    <xf numFmtId="182" fontId="6" fillId="57" borderId="167" xfId="0" applyNumberFormat="1" applyFont="1" applyFill="1" applyBorder="1" applyAlignment="1" applyProtection="1">
      <alignment horizontal="center" vertical="center"/>
      <protection locked="0"/>
    </xf>
    <xf numFmtId="49" fontId="2" fillId="57" borderId="167" xfId="0" applyNumberFormat="1" applyFont="1" applyFill="1" applyBorder="1" applyAlignment="1" applyProtection="1">
      <alignment horizontal="right" vertical="center" wrapText="1"/>
      <protection locked="0"/>
    </xf>
    <xf numFmtId="182" fontId="2" fillId="57" borderId="66" xfId="0" applyNumberFormat="1" applyFont="1" applyFill="1" applyBorder="1" applyAlignment="1" applyProtection="1">
      <alignment horizontal="center" vertical="center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49" fontId="2" fillId="57" borderId="112" xfId="0" applyNumberFormat="1" applyFont="1" applyFill="1" applyBorder="1" applyAlignment="1" applyProtection="1">
      <alignment horizontal="right" vertical="center" wrapText="1"/>
      <protection locked="0"/>
    </xf>
    <xf numFmtId="0" fontId="8" fillId="57" borderId="102" xfId="0" applyNumberFormat="1" applyFont="1" applyFill="1" applyBorder="1" applyAlignment="1" applyProtection="1">
      <alignment horizontal="center" vertical="center"/>
      <protection locked="0"/>
    </xf>
    <xf numFmtId="0" fontId="8" fillId="57" borderId="114" xfId="0" applyNumberFormat="1" applyFont="1" applyFill="1" applyBorder="1" applyAlignment="1" applyProtection="1">
      <alignment horizontal="center" vertical="center"/>
      <protection locked="0"/>
    </xf>
    <xf numFmtId="0" fontId="6" fillId="57" borderId="215" xfId="0" applyFont="1" applyFill="1" applyBorder="1" applyAlignment="1">
      <alignment horizontal="center" vertical="center" wrapText="1"/>
    </xf>
    <xf numFmtId="181" fontId="6" fillId="57" borderId="263" xfId="0" applyNumberFormat="1" applyFont="1" applyFill="1" applyBorder="1" applyAlignment="1" applyProtection="1">
      <alignment horizontal="center" vertical="center"/>
      <protection locked="0"/>
    </xf>
    <xf numFmtId="181" fontId="6" fillId="57" borderId="264" xfId="0" applyNumberFormat="1" applyFont="1" applyFill="1" applyBorder="1" applyAlignment="1" applyProtection="1">
      <alignment horizontal="center" vertical="center"/>
      <protection locked="0"/>
    </xf>
    <xf numFmtId="180" fontId="6" fillId="57" borderId="105" xfId="0" applyNumberFormat="1" applyFont="1" applyFill="1" applyBorder="1" applyAlignment="1">
      <alignment horizontal="center" vertical="center" wrapText="1"/>
    </xf>
    <xf numFmtId="49" fontId="6" fillId="57" borderId="65" xfId="0" applyNumberFormat="1" applyFont="1" applyFill="1" applyBorder="1" applyAlignment="1">
      <alignment vertical="center" wrapText="1"/>
    </xf>
    <xf numFmtId="49" fontId="2" fillId="57" borderId="66" xfId="0" applyNumberFormat="1" applyFont="1" applyFill="1" applyBorder="1" applyAlignment="1" applyProtection="1">
      <alignment horizontal="right" vertical="center" wrapText="1"/>
      <protection locked="0"/>
    </xf>
    <xf numFmtId="0" fontId="2" fillId="57" borderId="32" xfId="0" applyFont="1" applyFill="1" applyBorder="1" applyAlignment="1" applyProtection="1">
      <alignment horizontal="center" vertical="center" wrapText="1"/>
      <protection locked="0"/>
    </xf>
    <xf numFmtId="49" fontId="2" fillId="57" borderId="172" xfId="0" applyNumberFormat="1" applyFont="1" applyFill="1" applyBorder="1" applyAlignment="1" applyProtection="1">
      <alignment horizontal="left" vertical="center"/>
      <protection locked="0"/>
    </xf>
    <xf numFmtId="49" fontId="6" fillId="57" borderId="223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87" xfId="0" applyFont="1" applyFill="1" applyBorder="1" applyAlignment="1" applyProtection="1">
      <alignment horizontal="center" vertical="center" wrapText="1"/>
      <protection locked="0"/>
    </xf>
    <xf numFmtId="181" fontId="2" fillId="57" borderId="74" xfId="0" applyNumberFormat="1" applyFont="1" applyFill="1" applyBorder="1" applyAlignment="1" applyProtection="1">
      <alignment horizontal="center" vertical="center"/>
      <protection locked="0"/>
    </xf>
    <xf numFmtId="181" fontId="2" fillId="57" borderId="75" xfId="0" applyNumberFormat="1" applyFont="1" applyFill="1" applyBorder="1" applyAlignment="1" applyProtection="1">
      <alignment horizontal="center" vertical="center"/>
      <protection locked="0"/>
    </xf>
    <xf numFmtId="182" fontId="6" fillId="57" borderId="260" xfId="93" applyNumberFormat="1" applyFont="1" applyFill="1" applyBorder="1" applyAlignment="1" applyProtection="1">
      <alignment horizontal="center" vertical="center"/>
      <protection locked="0"/>
    </xf>
    <xf numFmtId="0" fontId="6" fillId="57" borderId="73" xfId="0" applyFont="1" applyFill="1" applyBorder="1" applyAlignment="1">
      <alignment horizontal="center" vertical="center" wrapText="1"/>
    </xf>
    <xf numFmtId="1" fontId="6" fillId="57" borderId="74" xfId="0" applyNumberFormat="1" applyFont="1" applyFill="1" applyBorder="1" applyAlignment="1" applyProtection="1">
      <alignment horizontal="center" vertical="center" wrapText="1"/>
      <protection locked="0"/>
    </xf>
    <xf numFmtId="0" fontId="6" fillId="57" borderId="74" xfId="0" applyFont="1" applyFill="1" applyBorder="1" applyAlignment="1" applyProtection="1">
      <alignment horizontal="center" vertical="center" wrapText="1"/>
      <protection locked="0"/>
    </xf>
    <xf numFmtId="180" fontId="6" fillId="57" borderId="75" xfId="0" applyNumberFormat="1" applyFont="1" applyFill="1" applyBorder="1" applyAlignment="1">
      <alignment horizontal="center" vertical="center" wrapText="1"/>
    </xf>
    <xf numFmtId="1" fontId="2" fillId="57" borderId="73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74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75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59" xfId="0" applyNumberFormat="1" applyFont="1" applyFill="1" applyBorder="1" applyAlignment="1" applyProtection="1">
      <alignment horizontal="center" vertical="center" wrapText="1"/>
      <protection hidden="1"/>
    </xf>
    <xf numFmtId="49" fontId="6" fillId="57" borderId="30" xfId="0" applyNumberFormat="1" applyFont="1" applyFill="1" applyBorder="1" applyAlignment="1">
      <alignment vertical="center" wrapText="1"/>
    </xf>
    <xf numFmtId="0" fontId="2" fillId="57" borderId="93" xfId="0" applyFont="1" applyFill="1" applyBorder="1" applyAlignment="1" applyProtection="1">
      <alignment horizontal="center" vertical="center" wrapText="1"/>
      <protection locked="0"/>
    </xf>
    <xf numFmtId="182" fontId="6" fillId="57" borderId="170" xfId="93" applyNumberFormat="1" applyFont="1" applyFill="1" applyBorder="1" applyAlignment="1" applyProtection="1">
      <alignment horizontal="center" vertical="center"/>
      <protection locked="0"/>
    </xf>
    <xf numFmtId="1" fontId="6" fillId="57" borderId="124" xfId="93" applyNumberFormat="1" applyFont="1" applyFill="1" applyBorder="1" applyAlignment="1" applyProtection="1">
      <alignment horizontal="center" vertical="center"/>
      <protection locked="0"/>
    </xf>
    <xf numFmtId="182" fontId="2" fillId="57" borderId="94" xfId="0" applyNumberFormat="1" applyFont="1" applyFill="1" applyBorder="1" applyAlignment="1" applyProtection="1">
      <alignment horizontal="center" vertical="center"/>
      <protection locked="0"/>
    </xf>
    <xf numFmtId="0" fontId="2" fillId="57" borderId="25" xfId="0" applyFont="1" applyFill="1" applyBorder="1" applyAlignment="1" applyProtection="1">
      <alignment horizontal="center" vertical="center" wrapText="1"/>
      <protection locked="0"/>
    </xf>
    <xf numFmtId="0" fontId="2" fillId="57" borderId="19" xfId="0" applyFont="1" applyFill="1" applyBorder="1" applyAlignment="1" applyProtection="1">
      <alignment horizontal="center" vertical="center" wrapText="1"/>
      <protection locked="0"/>
    </xf>
    <xf numFmtId="49" fontId="6" fillId="57" borderId="41" xfId="0" applyNumberFormat="1" applyFont="1" applyFill="1" applyBorder="1" applyAlignment="1" applyProtection="1">
      <alignment horizontal="left" vertical="center" wrapText="1"/>
      <protection locked="0"/>
    </xf>
    <xf numFmtId="182" fontId="6" fillId="57" borderId="94" xfId="0" applyNumberFormat="1" applyFont="1" applyFill="1" applyBorder="1" applyAlignment="1" applyProtection="1">
      <alignment horizontal="center" vertical="center"/>
      <protection locked="0"/>
    </xf>
    <xf numFmtId="180" fontId="6" fillId="57" borderId="120" xfId="0" applyNumberFormat="1" applyFont="1" applyFill="1" applyBorder="1" applyAlignment="1">
      <alignment horizontal="center" vertical="center" wrapText="1"/>
    </xf>
    <xf numFmtId="49" fontId="2" fillId="57" borderId="41" xfId="0" applyNumberFormat="1" applyFont="1" applyFill="1" applyBorder="1" applyAlignment="1" applyProtection="1">
      <alignment horizontal="right" vertical="center" wrapText="1"/>
      <protection locked="0"/>
    </xf>
    <xf numFmtId="182" fontId="2" fillId="57" borderId="94" xfId="93" applyNumberFormat="1" applyFont="1" applyFill="1" applyBorder="1" applyAlignment="1" applyProtection="1">
      <alignment horizontal="center" vertical="center"/>
      <protection locked="0"/>
    </xf>
    <xf numFmtId="181" fontId="2" fillId="57" borderId="19" xfId="0" applyNumberFormat="1" applyFont="1" applyFill="1" applyBorder="1" applyAlignment="1" applyProtection="1">
      <alignment horizontal="center" vertical="center"/>
      <protection locked="0"/>
    </xf>
    <xf numFmtId="49" fontId="2" fillId="57" borderId="224" xfId="0" applyNumberFormat="1" applyFont="1" applyFill="1" applyBorder="1" applyAlignment="1" applyProtection="1">
      <alignment horizontal="right" vertical="center" wrapText="1"/>
      <protection locked="0"/>
    </xf>
    <xf numFmtId="0" fontId="2" fillId="57" borderId="82" xfId="0" applyFont="1" applyFill="1" applyBorder="1" applyAlignment="1" applyProtection="1">
      <alignment horizontal="center" vertical="center" wrapText="1"/>
      <protection locked="0"/>
    </xf>
    <xf numFmtId="0" fontId="2" fillId="57" borderId="135" xfId="0" applyFont="1" applyFill="1" applyBorder="1" applyAlignment="1" applyProtection="1">
      <alignment horizontal="center" vertical="center" wrapText="1"/>
      <protection locked="0"/>
    </xf>
    <xf numFmtId="0" fontId="8" fillId="57" borderId="207" xfId="0" applyNumberFormat="1" applyFont="1" applyFill="1" applyBorder="1" applyAlignment="1" applyProtection="1">
      <alignment horizontal="center" vertical="center"/>
      <protection locked="0"/>
    </xf>
    <xf numFmtId="0" fontId="8" fillId="57" borderId="208" xfId="0" applyNumberFormat="1" applyFont="1" applyFill="1" applyBorder="1" applyAlignment="1" applyProtection="1">
      <alignment horizontal="center" vertical="center"/>
      <protection locked="0"/>
    </xf>
    <xf numFmtId="182" fontId="2" fillId="57" borderId="212" xfId="93" applyNumberFormat="1" applyFont="1" applyFill="1" applyBorder="1" applyAlignment="1" applyProtection="1">
      <alignment horizontal="center" vertical="center"/>
      <protection locked="0"/>
    </xf>
    <xf numFmtId="180" fontId="2" fillId="57" borderId="84" xfId="0" applyNumberFormat="1" applyFont="1" applyFill="1" applyBorder="1" applyAlignment="1">
      <alignment horizontal="center" vertical="center" wrapText="1"/>
    </xf>
    <xf numFmtId="1" fontId="2" fillId="57" borderId="82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197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52" xfId="0" applyNumberFormat="1" applyFont="1" applyFill="1" applyBorder="1" applyAlignment="1" applyProtection="1">
      <alignment horizontal="center" vertical="center" wrapText="1"/>
      <protection hidden="1"/>
    </xf>
    <xf numFmtId="1" fontId="2" fillId="57" borderId="265" xfId="0" applyNumberFormat="1" applyFont="1" applyFill="1" applyBorder="1" applyAlignment="1" applyProtection="1">
      <alignment horizontal="center" vertical="center" wrapText="1"/>
      <protection hidden="1"/>
    </xf>
    <xf numFmtId="0" fontId="6" fillId="57" borderId="85" xfId="93" applyNumberFormat="1" applyFont="1" applyFill="1" applyBorder="1" applyAlignment="1" applyProtection="1">
      <alignment horizontal="center" vertical="center"/>
      <protection hidden="1"/>
    </xf>
    <xf numFmtId="0" fontId="6" fillId="57" borderId="77" xfId="93" applyNumberFormat="1" applyFont="1" applyFill="1" applyBorder="1" applyAlignment="1" applyProtection="1">
      <alignment horizontal="center" vertical="center"/>
      <protection hidden="1"/>
    </xf>
    <xf numFmtId="0" fontId="6" fillId="57" borderId="29" xfId="93" applyNumberFormat="1" applyFont="1" applyFill="1" applyBorder="1" applyAlignment="1" applyProtection="1">
      <alignment horizontal="center" vertical="center"/>
      <protection hidden="1"/>
    </xf>
    <xf numFmtId="0" fontId="6" fillId="57" borderId="200" xfId="93" applyNumberFormat="1" applyFont="1" applyFill="1" applyBorder="1" applyAlignment="1" applyProtection="1">
      <alignment horizontal="center" vertical="center"/>
      <protection hidden="1"/>
    </xf>
    <xf numFmtId="182" fontId="6" fillId="57" borderId="95" xfId="93" applyNumberFormat="1" applyFont="1" applyFill="1" applyBorder="1" applyAlignment="1" applyProtection="1">
      <alignment horizontal="center" vertical="center"/>
      <protection hidden="1"/>
    </xf>
    <xf numFmtId="181" fontId="6" fillId="57" borderId="47" xfId="0" applyNumberFormat="1" applyFont="1" applyFill="1" applyBorder="1" applyAlignment="1" applyProtection="1">
      <alignment horizontal="center" vertical="center"/>
      <protection locked="0"/>
    </xf>
    <xf numFmtId="1" fontId="6" fillId="57" borderId="28" xfId="93" applyNumberFormat="1" applyFont="1" applyFill="1" applyBorder="1" applyAlignment="1" applyProtection="1">
      <alignment horizontal="center" vertical="center"/>
      <protection hidden="1"/>
    </xf>
    <xf numFmtId="1" fontId="6" fillId="57" borderId="266" xfId="93" applyNumberFormat="1" applyFont="1" applyFill="1" applyBorder="1" applyAlignment="1" applyProtection="1">
      <alignment horizontal="center" vertical="center"/>
      <protection hidden="1"/>
    </xf>
    <xf numFmtId="1" fontId="6" fillId="57" borderId="241" xfId="93" applyNumberFormat="1" applyFont="1" applyFill="1" applyBorder="1" applyAlignment="1" applyProtection="1">
      <alignment horizontal="center" vertical="center"/>
      <protection hidden="1"/>
    </xf>
    <xf numFmtId="1" fontId="6" fillId="57" borderId="95" xfId="93" applyNumberFormat="1" applyFont="1" applyFill="1" applyBorder="1" applyAlignment="1" applyProtection="1">
      <alignment horizontal="center" vertical="center"/>
      <protection hidden="1"/>
    </xf>
    <xf numFmtId="49" fontId="4" fillId="57" borderId="0" xfId="93" applyNumberFormat="1" applyFont="1" applyFill="1" applyBorder="1" applyAlignment="1" applyProtection="1">
      <alignment horizontal="right" vertical="center"/>
      <protection hidden="1"/>
    </xf>
    <xf numFmtId="0" fontId="6" fillId="57" borderId="0" xfId="93" applyNumberFormat="1" applyFont="1" applyFill="1" applyBorder="1" applyAlignment="1" applyProtection="1">
      <alignment horizontal="center" vertical="center"/>
      <protection hidden="1"/>
    </xf>
    <xf numFmtId="182" fontId="6" fillId="57" borderId="0" xfId="93" applyNumberFormat="1" applyFont="1" applyFill="1" applyBorder="1" applyAlignment="1" applyProtection="1">
      <alignment horizontal="center" vertical="center"/>
      <protection hidden="1"/>
    </xf>
    <xf numFmtId="181" fontId="6" fillId="57" borderId="0" xfId="0" applyNumberFormat="1" applyFont="1" applyFill="1" applyBorder="1" applyAlignment="1" applyProtection="1">
      <alignment horizontal="center" vertical="center"/>
      <protection hidden="1"/>
    </xf>
    <xf numFmtId="1" fontId="6" fillId="57" borderId="0" xfId="93" applyNumberFormat="1" applyFont="1" applyFill="1" applyBorder="1" applyAlignment="1" applyProtection="1">
      <alignment horizontal="center" vertical="center"/>
      <protection hidden="1"/>
    </xf>
    <xf numFmtId="49" fontId="2" fillId="57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57" borderId="146" xfId="0" applyNumberFormat="1" applyFont="1" applyFill="1" applyBorder="1" applyAlignment="1">
      <alignment horizontal="center" vertical="center"/>
    </xf>
    <xf numFmtId="0" fontId="8" fillId="57" borderId="55" xfId="0" applyNumberFormat="1" applyFont="1" applyFill="1" applyBorder="1" applyAlignment="1" applyProtection="1">
      <alignment horizontal="center" vertical="center"/>
      <protection/>
    </xf>
    <xf numFmtId="0" fontId="2" fillId="57" borderId="27" xfId="0" applyFont="1" applyFill="1" applyBorder="1" applyAlignment="1">
      <alignment horizontal="left" vertical="center" wrapText="1"/>
    </xf>
    <xf numFmtId="1" fontId="6" fillId="57" borderId="129" xfId="0" applyNumberFormat="1" applyFont="1" applyFill="1" applyBorder="1" applyAlignment="1">
      <alignment horizontal="center" vertical="center"/>
    </xf>
    <xf numFmtId="0" fontId="6" fillId="57" borderId="129" xfId="0" applyNumberFormat="1" applyFont="1" applyFill="1" applyBorder="1" applyAlignment="1">
      <alignment horizontal="center" vertical="center"/>
    </xf>
    <xf numFmtId="49" fontId="2" fillId="57" borderId="67" xfId="0" applyNumberFormat="1" applyFont="1" applyFill="1" applyBorder="1" applyAlignment="1">
      <alignment horizontal="center" vertical="center" wrapText="1"/>
    </xf>
    <xf numFmtId="0" fontId="2" fillId="57" borderId="25" xfId="0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right" vertical="center" wrapText="1"/>
    </xf>
    <xf numFmtId="49" fontId="2" fillId="57" borderId="32" xfId="0" applyNumberFormat="1" applyFont="1" applyFill="1" applyBorder="1" applyAlignment="1">
      <alignment horizontal="left" vertical="center" wrapText="1"/>
    </xf>
    <xf numFmtId="0" fontId="40" fillId="57" borderId="36" xfId="0" applyFont="1" applyFill="1" applyBorder="1" applyAlignment="1">
      <alignment horizontal="center" vertical="center" wrapText="1"/>
    </xf>
    <xf numFmtId="0" fontId="40" fillId="57" borderId="98" xfId="0" applyFont="1" applyFill="1" applyBorder="1" applyAlignment="1">
      <alignment horizontal="center" vertical="center" wrapText="1"/>
    </xf>
    <xf numFmtId="49" fontId="2" fillId="57" borderId="267" xfId="0" applyNumberFormat="1" applyFont="1" applyFill="1" applyBorder="1" applyAlignment="1">
      <alignment horizontal="right" vertical="center" wrapText="1"/>
    </xf>
    <xf numFmtId="1" fontId="2" fillId="57" borderId="89" xfId="0" applyNumberFormat="1" applyFont="1" applyFill="1" applyBorder="1" applyAlignment="1">
      <alignment horizontal="center" vertical="center"/>
    </xf>
    <xf numFmtId="0" fontId="2" fillId="57" borderId="89" xfId="0" applyNumberFormat="1" applyFont="1" applyFill="1" applyBorder="1" applyAlignment="1">
      <alignment horizontal="center" vertical="center"/>
    </xf>
    <xf numFmtId="0" fontId="2" fillId="57" borderId="139" xfId="0" applyNumberFormat="1" applyFont="1" applyFill="1" applyBorder="1" applyAlignment="1" applyProtection="1">
      <alignment horizontal="center" vertical="center"/>
      <protection/>
    </xf>
    <xf numFmtId="49" fontId="2" fillId="59" borderId="27" xfId="0" applyNumberFormat="1" applyFont="1" applyFill="1" applyBorder="1" applyAlignment="1">
      <alignment horizontal="left" vertical="center" wrapText="1"/>
    </xf>
    <xf numFmtId="0" fontId="8" fillId="57" borderId="101" xfId="0" applyNumberFormat="1" applyFont="1" applyFill="1" applyBorder="1" applyAlignment="1" applyProtection="1">
      <alignment horizontal="center" vertical="center"/>
      <protection/>
    </xf>
    <xf numFmtId="1" fontId="6" fillId="57" borderId="157" xfId="0" applyNumberFormat="1" applyFont="1" applyFill="1" applyBorder="1" applyAlignment="1">
      <alignment horizontal="center" vertical="center"/>
    </xf>
    <xf numFmtId="1" fontId="6" fillId="57" borderId="23" xfId="0" applyNumberFormat="1" applyFont="1" applyFill="1" applyBorder="1" applyAlignment="1" applyProtection="1">
      <alignment horizontal="center" vertical="center"/>
      <protection/>
    </xf>
    <xf numFmtId="0" fontId="2" fillId="57" borderId="254" xfId="0" applyNumberFormat="1" applyFont="1" applyFill="1" applyBorder="1" applyAlignment="1">
      <alignment horizontal="center" vertical="center" wrapText="1"/>
    </xf>
    <xf numFmtId="0" fontId="2" fillId="57" borderId="89" xfId="0" applyNumberFormat="1" applyFont="1" applyFill="1" applyBorder="1" applyAlignment="1">
      <alignment horizontal="center" vertical="center" wrapText="1"/>
    </xf>
    <xf numFmtId="0" fontId="2" fillId="57" borderId="100" xfId="0" applyNumberFormat="1" applyFont="1" applyFill="1" applyBorder="1" applyAlignment="1">
      <alignment horizontal="center" vertical="center" wrapText="1"/>
    </xf>
    <xf numFmtId="0" fontId="2" fillId="57" borderId="157" xfId="0" applyNumberFormat="1" applyFont="1" applyFill="1" applyBorder="1" applyAlignment="1">
      <alignment horizontal="center" vertical="center" wrapText="1"/>
    </xf>
    <xf numFmtId="0" fontId="2" fillId="57" borderId="101" xfId="0" applyNumberFormat="1" applyFont="1" applyFill="1" applyBorder="1" applyAlignment="1">
      <alignment horizontal="center" vertical="center" wrapText="1"/>
    </xf>
    <xf numFmtId="0" fontId="2" fillId="57" borderId="99" xfId="0" applyNumberFormat="1" applyFont="1" applyFill="1" applyBorder="1" applyAlignment="1">
      <alignment horizontal="center" vertical="center" wrapText="1"/>
    </xf>
    <xf numFmtId="49" fontId="2" fillId="57" borderId="41" xfId="0" applyNumberFormat="1" applyFont="1" applyFill="1" applyBorder="1" applyAlignment="1">
      <alignment horizontal="right" vertical="center" wrapText="1"/>
    </xf>
    <xf numFmtId="0" fontId="8" fillId="57" borderId="36" xfId="0" applyNumberFormat="1" applyFont="1" applyFill="1" applyBorder="1" applyAlignment="1" applyProtection="1">
      <alignment horizontal="center" vertical="center"/>
      <protection/>
    </xf>
    <xf numFmtId="49" fontId="2" fillId="57" borderId="20" xfId="0" applyNumberFormat="1" applyFont="1" applyFill="1" applyBorder="1" applyAlignment="1">
      <alignment horizontal="left" vertical="center" wrapText="1"/>
    </xf>
    <xf numFmtId="49" fontId="2" fillId="57" borderId="70" xfId="0" applyNumberFormat="1" applyFont="1" applyFill="1" applyBorder="1" applyAlignment="1">
      <alignment horizontal="center" vertical="center" wrapText="1"/>
    </xf>
    <xf numFmtId="49" fontId="2" fillId="57" borderId="48" xfId="0" applyNumberFormat="1" applyFont="1" applyFill="1" applyBorder="1" applyAlignment="1">
      <alignment horizontal="left" vertical="center" wrapText="1"/>
    </xf>
    <xf numFmtId="0" fontId="2" fillId="57" borderId="89" xfId="0" applyFont="1" applyFill="1" applyBorder="1" applyAlignment="1">
      <alignment horizontal="center" vertical="center" wrapText="1"/>
    </xf>
    <xf numFmtId="0" fontId="2" fillId="57" borderId="100" xfId="0" applyFont="1" applyFill="1" applyBorder="1" applyAlignment="1">
      <alignment horizontal="center" vertical="center" wrapText="1"/>
    </xf>
    <xf numFmtId="49" fontId="2" fillId="57" borderId="145" xfId="0" applyNumberFormat="1" applyFont="1" applyFill="1" applyBorder="1" applyAlignment="1">
      <alignment horizontal="center" vertical="center" wrapText="1"/>
    </xf>
    <xf numFmtId="49" fontId="2" fillId="57" borderId="48" xfId="0" applyNumberFormat="1" applyFont="1" applyFill="1" applyBorder="1" applyAlignment="1">
      <alignment horizontal="right" vertical="center" wrapText="1"/>
    </xf>
    <xf numFmtId="0" fontId="8" fillId="57" borderId="148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49" fontId="2" fillId="57" borderId="254" xfId="0" applyNumberFormat="1" applyFont="1" applyFill="1" applyBorder="1" applyAlignment="1">
      <alignment horizontal="center" vertical="center" wrapText="1"/>
    </xf>
    <xf numFmtId="0" fontId="2" fillId="57" borderId="148" xfId="0" applyNumberFormat="1" applyFont="1" applyFill="1" applyBorder="1" applyAlignment="1" applyProtection="1">
      <alignment horizontal="center" vertical="center"/>
      <protection/>
    </xf>
    <xf numFmtId="0" fontId="8" fillId="57" borderId="134" xfId="0" applyNumberFormat="1" applyFont="1" applyFill="1" applyBorder="1" applyAlignment="1" applyProtection="1">
      <alignment horizontal="center" vertical="center"/>
      <protection/>
    </xf>
    <xf numFmtId="0" fontId="2" fillId="57" borderId="64" xfId="0" applyFont="1" applyFill="1" applyBorder="1" applyAlignment="1">
      <alignment horizontal="center" vertical="center" wrapText="1"/>
    </xf>
    <xf numFmtId="0" fontId="2" fillId="57" borderId="185" xfId="0" applyFont="1" applyFill="1" applyBorder="1" applyAlignment="1">
      <alignment horizontal="center" vertical="center" wrapText="1"/>
    </xf>
    <xf numFmtId="0" fontId="10" fillId="57" borderId="138" xfId="0" applyFont="1" applyFill="1" applyBorder="1" applyAlignment="1">
      <alignment horizontal="left" vertical="center"/>
    </xf>
    <xf numFmtId="0" fontId="2" fillId="57" borderId="129" xfId="0" applyFont="1" applyFill="1" applyBorder="1" applyAlignment="1">
      <alignment horizontal="center" vertical="center"/>
    </xf>
    <xf numFmtId="0" fontId="10" fillId="57" borderId="129" xfId="0" applyFont="1" applyFill="1" applyBorder="1" applyAlignment="1">
      <alignment horizontal="left" vertical="center"/>
    </xf>
    <xf numFmtId="0" fontId="10" fillId="57" borderId="139" xfId="0" applyFont="1" applyFill="1" applyBorder="1" applyAlignment="1">
      <alignment horizontal="left" vertical="center"/>
    </xf>
    <xf numFmtId="0" fontId="2" fillId="57" borderId="24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/>
    </xf>
    <xf numFmtId="0" fontId="10" fillId="57" borderId="31" xfId="0" applyFont="1" applyFill="1" applyBorder="1" applyAlignment="1">
      <alignment horizontal="left" vertical="center"/>
    </xf>
    <xf numFmtId="0" fontId="10" fillId="57" borderId="25" xfId="0" applyFont="1" applyFill="1" applyBorder="1" applyAlignment="1">
      <alignment horizontal="left" vertical="center"/>
    </xf>
    <xf numFmtId="0" fontId="10" fillId="57" borderId="24" xfId="0" applyFont="1" applyFill="1" applyBorder="1" applyAlignment="1">
      <alignment horizontal="left" vertical="center"/>
    </xf>
    <xf numFmtId="0" fontId="10" fillId="57" borderId="34" xfId="0" applyFont="1" applyFill="1" applyBorder="1" applyAlignment="1">
      <alignment horizontal="left" vertical="center"/>
    </xf>
    <xf numFmtId="0" fontId="2" fillId="57" borderId="23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left" vertical="center"/>
    </xf>
    <xf numFmtId="0" fontId="10" fillId="57" borderId="22" xfId="0" applyFont="1" applyFill="1" applyBorder="1" applyAlignment="1">
      <alignment horizontal="left" vertical="center"/>
    </xf>
    <xf numFmtId="182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63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57" borderId="20" xfId="0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0" fontId="2" fillId="57" borderId="21" xfId="0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/>
    </xf>
    <xf numFmtId="0" fontId="6" fillId="57" borderId="31" xfId="0" applyFont="1" applyFill="1" applyBorder="1" applyAlignment="1">
      <alignment horizontal="center" vertical="center"/>
    </xf>
    <xf numFmtId="1" fontId="6" fillId="57" borderId="25" xfId="0" applyNumberFormat="1" applyFont="1" applyFill="1" applyBorder="1" applyAlignment="1">
      <alignment horizontal="center" vertical="center" wrapText="1"/>
    </xf>
    <xf numFmtId="0" fontId="2" fillId="57" borderId="226" xfId="0" applyFont="1" applyFill="1" applyBorder="1" applyAlignment="1">
      <alignment horizontal="center" vertical="center" wrapText="1"/>
    </xf>
    <xf numFmtId="0" fontId="2" fillId="57" borderId="110" xfId="0" applyNumberFormat="1" applyFont="1" applyFill="1" applyBorder="1" applyAlignment="1" applyProtection="1">
      <alignment horizontal="center" vertical="center"/>
      <protection/>
    </xf>
    <xf numFmtId="182" fontId="6" fillId="57" borderId="225" xfId="0" applyNumberFormat="1" applyFont="1" applyFill="1" applyBorder="1" applyAlignment="1" applyProtection="1">
      <alignment horizontal="center" vertical="center"/>
      <protection/>
    </xf>
    <xf numFmtId="0" fontId="6" fillId="57" borderId="226" xfId="0" applyFont="1" applyFill="1" applyBorder="1" applyAlignment="1">
      <alignment horizontal="center" vertical="center"/>
    </xf>
    <xf numFmtId="180" fontId="6" fillId="57" borderId="48" xfId="0" applyNumberFormat="1" applyFont="1" applyFill="1" applyBorder="1" applyAlignment="1">
      <alignment horizontal="center" vertical="center" wrapText="1"/>
    </xf>
    <xf numFmtId="1" fontId="6" fillId="57" borderId="48" xfId="0" applyNumberFormat="1" applyFont="1" applyFill="1" applyBorder="1" applyAlignment="1">
      <alignment horizontal="center" vertical="center" wrapText="1"/>
    </xf>
    <xf numFmtId="0" fontId="6" fillId="57" borderId="48" xfId="0" applyFont="1" applyFill="1" applyBorder="1" applyAlignment="1">
      <alignment horizontal="center" vertical="center" wrapText="1"/>
    </xf>
    <xf numFmtId="0" fontId="6" fillId="57" borderId="110" xfId="0" applyFont="1" applyFill="1" applyBorder="1" applyAlignment="1">
      <alignment horizontal="center" vertical="center" wrapText="1"/>
    </xf>
    <xf numFmtId="0" fontId="2" fillId="57" borderId="70" xfId="0" applyFont="1" applyFill="1" applyBorder="1" applyAlignment="1">
      <alignment horizontal="center" vertical="center" wrapText="1"/>
    </xf>
    <xf numFmtId="0" fontId="2" fillId="57" borderId="181" xfId="0" applyFont="1" applyFill="1" applyBorder="1" applyAlignment="1">
      <alignment horizontal="center" vertical="center" wrapText="1"/>
    </xf>
    <xf numFmtId="0" fontId="2" fillId="57" borderId="109" xfId="0" applyFont="1" applyFill="1" applyBorder="1" applyAlignment="1">
      <alignment horizontal="center" vertical="center" wrapText="1"/>
    </xf>
    <xf numFmtId="49" fontId="2" fillId="57" borderId="155" xfId="0" applyNumberFormat="1" applyFont="1" applyFill="1" applyBorder="1" applyAlignment="1">
      <alignment horizontal="left" vertical="center" wrapText="1"/>
    </xf>
    <xf numFmtId="0" fontId="8" fillId="57" borderId="120" xfId="0" applyNumberFormat="1" applyFont="1" applyFill="1" applyBorder="1" applyAlignment="1" applyProtection="1">
      <alignment horizontal="center" vertical="center"/>
      <protection/>
    </xf>
    <xf numFmtId="0" fontId="6" fillId="57" borderId="120" xfId="0" applyFont="1" applyFill="1" applyBorder="1" applyAlignment="1">
      <alignment horizontal="center" vertical="center" wrapText="1"/>
    </xf>
    <xf numFmtId="182" fontId="2" fillId="57" borderId="169" xfId="0" applyNumberFormat="1" applyFont="1" applyFill="1" applyBorder="1" applyAlignment="1">
      <alignment horizontal="center" vertical="center" wrapText="1"/>
    </xf>
    <xf numFmtId="0" fontId="2" fillId="57" borderId="169" xfId="0" applyFont="1" applyFill="1" applyBorder="1" applyAlignment="1">
      <alignment horizontal="center" vertical="center" wrapText="1"/>
    </xf>
    <xf numFmtId="0" fontId="2" fillId="57" borderId="153" xfId="0" applyFont="1" applyFill="1" applyBorder="1" applyAlignment="1">
      <alignment horizontal="center" vertical="center" wrapText="1"/>
    </xf>
    <xf numFmtId="0" fontId="48" fillId="57" borderId="23" xfId="0" applyFont="1" applyFill="1" applyBorder="1" applyAlignment="1">
      <alignment horizontal="left" vertical="center" wrapText="1"/>
    </xf>
    <xf numFmtId="0" fontId="2" fillId="57" borderId="101" xfId="0" applyFont="1" applyFill="1" applyBorder="1" applyAlignment="1">
      <alignment horizontal="center" vertical="center" wrapText="1"/>
    </xf>
    <xf numFmtId="0" fontId="2" fillId="57" borderId="99" xfId="0" applyFont="1" applyFill="1" applyBorder="1" applyAlignment="1">
      <alignment horizontal="center" vertical="center" wrapText="1"/>
    </xf>
    <xf numFmtId="0" fontId="2" fillId="57" borderId="115" xfId="0" applyFont="1" applyFill="1" applyBorder="1" applyAlignment="1">
      <alignment horizontal="center" vertical="center" wrapText="1"/>
    </xf>
    <xf numFmtId="0" fontId="2" fillId="57" borderId="116" xfId="0" applyFont="1" applyFill="1" applyBorder="1" applyAlignment="1">
      <alignment horizontal="center" vertical="center" wrapText="1"/>
    </xf>
    <xf numFmtId="0" fontId="8" fillId="57" borderId="117" xfId="0" applyNumberFormat="1" applyFont="1" applyFill="1" applyBorder="1" applyAlignment="1" applyProtection="1">
      <alignment horizontal="center" vertical="center"/>
      <protection/>
    </xf>
    <xf numFmtId="0" fontId="6" fillId="57" borderId="116" xfId="0" applyFont="1" applyFill="1" applyBorder="1" applyAlignment="1">
      <alignment horizontal="center" vertical="center" wrapText="1"/>
    </xf>
    <xf numFmtId="182" fontId="2" fillId="57" borderId="268" xfId="0" applyNumberFormat="1" applyFont="1" applyFill="1" applyBorder="1" applyAlignment="1">
      <alignment horizontal="center" vertical="center" wrapText="1"/>
    </xf>
    <xf numFmtId="0" fontId="2" fillId="57" borderId="178" xfId="0" applyFont="1" applyFill="1" applyBorder="1" applyAlignment="1">
      <alignment horizontal="center" vertical="center" wrapText="1"/>
    </xf>
    <xf numFmtId="0" fontId="2" fillId="57" borderId="117" xfId="0" applyFont="1" applyFill="1" applyBorder="1" applyAlignment="1">
      <alignment horizontal="center" vertical="center" wrapText="1"/>
    </xf>
    <xf numFmtId="0" fontId="2" fillId="57" borderId="119" xfId="0" applyFont="1" applyFill="1" applyBorder="1" applyAlignment="1">
      <alignment horizontal="center" vertical="center" wrapText="1"/>
    </xf>
    <xf numFmtId="0" fontId="48" fillId="57" borderId="55" xfId="0" applyFont="1" applyFill="1" applyBorder="1" applyAlignment="1">
      <alignment vertical="center" wrapText="1"/>
    </xf>
    <xf numFmtId="49" fontId="2" fillId="57" borderId="89" xfId="0" applyNumberFormat="1" applyFont="1" applyFill="1" applyBorder="1" applyAlignment="1">
      <alignment horizontal="left" vertical="center" wrapText="1"/>
    </xf>
    <xf numFmtId="0" fontId="2" fillId="57" borderId="157" xfId="0" applyFont="1" applyFill="1" applyBorder="1" applyAlignment="1">
      <alignment horizontal="center" vertical="center" wrapText="1"/>
    </xf>
    <xf numFmtId="0" fontId="8" fillId="57" borderId="100" xfId="0" applyNumberFormat="1" applyFont="1" applyFill="1" applyBorder="1" applyAlignment="1" applyProtection="1">
      <alignment horizontal="center" vertical="center"/>
      <protection/>
    </xf>
    <xf numFmtId="182" fontId="6" fillId="57" borderId="269" xfId="0" applyNumberFormat="1" applyFont="1" applyFill="1" applyBorder="1" applyAlignment="1" applyProtection="1">
      <alignment horizontal="center" vertical="center"/>
      <protection/>
    </xf>
    <xf numFmtId="0" fontId="6" fillId="57" borderId="270" xfId="0" applyFont="1" applyFill="1" applyBorder="1" applyAlignment="1">
      <alignment horizontal="center" vertical="center"/>
    </xf>
    <xf numFmtId="0" fontId="6" fillId="57" borderId="271" xfId="0" applyFont="1" applyFill="1" applyBorder="1" applyAlignment="1">
      <alignment horizontal="center" vertical="center" wrapText="1"/>
    </xf>
    <xf numFmtId="182" fontId="2" fillId="57" borderId="196" xfId="0" applyNumberFormat="1" applyFont="1" applyFill="1" applyBorder="1" applyAlignment="1">
      <alignment horizontal="center" vertical="center" wrapText="1"/>
    </xf>
    <xf numFmtId="182" fontId="6" fillId="57" borderId="272" xfId="0" applyNumberFormat="1" applyFont="1" applyFill="1" applyBorder="1" applyAlignment="1">
      <alignment horizontal="center" vertical="center"/>
    </xf>
    <xf numFmtId="1" fontId="6" fillId="57" borderId="78" xfId="0" applyNumberFormat="1" applyFont="1" applyFill="1" applyBorder="1" applyAlignment="1">
      <alignment horizontal="center" vertical="center"/>
    </xf>
    <xf numFmtId="1" fontId="6" fillId="57" borderId="272" xfId="0" applyNumberFormat="1" applyFont="1" applyFill="1" applyBorder="1" applyAlignment="1">
      <alignment horizontal="center" vertical="center"/>
    </xf>
    <xf numFmtId="1" fontId="6" fillId="57" borderId="96" xfId="0" applyNumberFormat="1" applyFont="1" applyFill="1" applyBorder="1" applyAlignment="1">
      <alignment horizontal="center" vertical="center"/>
    </xf>
    <xf numFmtId="1" fontId="6" fillId="57" borderId="194" xfId="0" applyNumberFormat="1" applyFont="1" applyFill="1" applyBorder="1" applyAlignment="1">
      <alignment horizontal="center" vertical="center"/>
    </xf>
    <xf numFmtId="49" fontId="4" fillId="57" borderId="0" xfId="0" applyNumberFormat="1" applyFont="1" applyFill="1" applyBorder="1" applyAlignment="1" applyProtection="1">
      <alignment horizontal="right" vertical="center"/>
      <protection/>
    </xf>
    <xf numFmtId="182" fontId="6" fillId="57" borderId="0" xfId="0" applyNumberFormat="1" applyFont="1" applyFill="1" applyBorder="1" applyAlignment="1">
      <alignment horizontal="center" vertical="center"/>
    </xf>
    <xf numFmtId="1" fontId="6" fillId="57" borderId="0" xfId="0" applyNumberFormat="1" applyFont="1" applyFill="1" applyBorder="1" applyAlignment="1">
      <alignment horizontal="center" vertical="center"/>
    </xf>
    <xf numFmtId="49" fontId="2" fillId="57" borderId="30" xfId="0" applyNumberFormat="1" applyFont="1" applyFill="1" applyBorder="1" applyAlignment="1">
      <alignment vertical="center" wrapText="1"/>
    </xf>
    <xf numFmtId="0" fontId="2" fillId="57" borderId="31" xfId="0" applyNumberFormat="1" applyFont="1" applyFill="1" applyBorder="1" applyAlignment="1">
      <alignment horizontal="center" vertical="center"/>
    </xf>
    <xf numFmtId="49" fontId="6" fillId="57" borderId="25" xfId="0" applyNumberFormat="1" applyFont="1" applyFill="1" applyBorder="1" applyAlignment="1">
      <alignment horizontal="center" vertical="center"/>
    </xf>
    <xf numFmtId="182" fontId="8" fillId="57" borderId="42" xfId="0" applyNumberFormat="1" applyFont="1" applyFill="1" applyBorder="1" applyAlignment="1" applyProtection="1">
      <alignment horizontal="center" vertical="center"/>
      <protection/>
    </xf>
    <xf numFmtId="1" fontId="6" fillId="57" borderId="25" xfId="0" applyNumberFormat="1" applyFont="1" applyFill="1" applyBorder="1" applyAlignment="1">
      <alignment horizontal="center" vertical="center"/>
    </xf>
    <xf numFmtId="0" fontId="6" fillId="57" borderId="25" xfId="0" applyNumberFormat="1" applyFont="1" applyFill="1" applyBorder="1" applyAlignment="1">
      <alignment horizontal="center" vertical="center"/>
    </xf>
    <xf numFmtId="1" fontId="6" fillId="57" borderId="24" xfId="0" applyNumberFormat="1" applyFont="1" applyFill="1" applyBorder="1" applyAlignment="1">
      <alignment horizontal="center" vertical="center" wrapText="1"/>
    </xf>
    <xf numFmtId="0" fontId="2" fillId="57" borderId="31" xfId="0" applyNumberFormat="1" applyFont="1" applyFill="1" applyBorder="1" applyAlignment="1">
      <alignment horizontal="center" vertical="center" wrapText="1"/>
    </xf>
    <xf numFmtId="0" fontId="2" fillId="57" borderId="161" xfId="0" applyNumberFormat="1" applyFont="1" applyFill="1" applyBorder="1" applyAlignment="1">
      <alignment horizontal="center" vertical="center" wrapText="1"/>
    </xf>
    <xf numFmtId="2" fontId="2" fillId="57" borderId="162" xfId="0" applyNumberFormat="1" applyFont="1" applyFill="1" applyBorder="1" applyAlignment="1">
      <alignment horizontal="center" vertical="center" wrapText="1"/>
    </xf>
    <xf numFmtId="0" fontId="2" fillId="57" borderId="199" xfId="0" applyNumberFormat="1" applyFont="1" applyFill="1" applyBorder="1" applyAlignment="1">
      <alignment horizontal="center" vertical="center" wrapText="1"/>
    </xf>
    <xf numFmtId="0" fontId="2" fillId="57" borderId="24" xfId="0" applyNumberFormat="1" applyFont="1" applyFill="1" applyBorder="1" applyAlignment="1">
      <alignment horizontal="center" vertical="center" wrapText="1"/>
    </xf>
    <xf numFmtId="49" fontId="2" fillId="57" borderId="20" xfId="0" applyNumberFormat="1" applyFont="1" applyFill="1" applyBorder="1" applyAlignment="1">
      <alignment vertical="center" wrapText="1"/>
    </xf>
    <xf numFmtId="0" fontId="2" fillId="57" borderId="26" xfId="0" applyNumberFormat="1" applyFont="1" applyFill="1" applyBorder="1" applyAlignment="1">
      <alignment horizontal="center" vertical="center"/>
    </xf>
    <xf numFmtId="0" fontId="2" fillId="57" borderId="26" xfId="0" applyNumberFormat="1" applyFont="1" applyFill="1" applyBorder="1" applyAlignment="1">
      <alignment horizontal="center" vertical="center" wrapText="1"/>
    </xf>
    <xf numFmtId="0" fontId="2" fillId="57" borderId="21" xfId="0" applyNumberFormat="1" applyFont="1" applyFill="1" applyBorder="1" applyAlignment="1">
      <alignment horizontal="center" vertical="center" wrapText="1"/>
    </xf>
    <xf numFmtId="2" fontId="2" fillId="57" borderId="26" xfId="0" applyNumberFormat="1" applyFont="1" applyFill="1" applyBorder="1" applyAlignment="1">
      <alignment horizontal="center" vertical="center" wrapText="1"/>
    </xf>
    <xf numFmtId="180" fontId="2" fillId="57" borderId="44" xfId="0" applyNumberFormat="1" applyFont="1" applyFill="1" applyBorder="1" applyAlignment="1" applyProtection="1">
      <alignment horizontal="left" vertical="top"/>
      <protection/>
    </xf>
    <xf numFmtId="0" fontId="2" fillId="57" borderId="34" xfId="0" applyNumberFormat="1" applyFont="1" applyFill="1" applyBorder="1" applyAlignment="1">
      <alignment horizontal="center" vertical="center"/>
    </xf>
    <xf numFmtId="49" fontId="6" fillId="57" borderId="23" xfId="0" applyNumberFormat="1" applyFont="1" applyFill="1" applyBorder="1" applyAlignment="1">
      <alignment horizontal="center" vertical="center"/>
    </xf>
    <xf numFmtId="0" fontId="2" fillId="57" borderId="34" xfId="0" applyNumberFormat="1" applyFont="1" applyFill="1" applyBorder="1" applyAlignment="1">
      <alignment horizontal="center" vertical="center" wrapText="1"/>
    </xf>
    <xf numFmtId="0" fontId="2" fillId="57" borderId="22" xfId="0" applyNumberFormat="1" applyFont="1" applyFill="1" applyBorder="1" applyAlignment="1">
      <alignment horizontal="center" vertical="center" wrapText="1"/>
    </xf>
    <xf numFmtId="182" fontId="6" fillId="57" borderId="171" xfId="0" applyNumberFormat="1" applyFont="1" applyFill="1" applyBorder="1" applyAlignment="1" applyProtection="1">
      <alignment horizontal="center" vertical="center"/>
      <protection/>
    </xf>
    <xf numFmtId="1" fontId="6" fillId="57" borderId="171" xfId="0" applyNumberFormat="1" applyFont="1" applyFill="1" applyBorder="1" applyAlignment="1">
      <alignment horizontal="center" vertical="center"/>
    </xf>
    <xf numFmtId="1" fontId="6" fillId="57" borderId="171" xfId="0" applyNumberFormat="1" applyFont="1" applyFill="1" applyBorder="1" applyAlignment="1" applyProtection="1">
      <alignment horizontal="center" vertical="center"/>
      <protection/>
    </xf>
    <xf numFmtId="1" fontId="6" fillId="57" borderId="183" xfId="0" applyNumberFormat="1" applyFont="1" applyFill="1" applyBorder="1" applyAlignment="1" applyProtection="1">
      <alignment horizontal="center" vertical="center"/>
      <protection/>
    </xf>
    <xf numFmtId="49" fontId="6" fillId="57" borderId="177" xfId="0" applyNumberFormat="1" applyFont="1" applyFill="1" applyBorder="1" applyAlignment="1" applyProtection="1">
      <alignment horizontal="center" vertical="center"/>
      <protection/>
    </xf>
    <xf numFmtId="49" fontId="6" fillId="57" borderId="0" xfId="0" applyNumberFormat="1" applyFont="1" applyFill="1" applyBorder="1" applyAlignment="1" applyProtection="1">
      <alignment horizontal="center" vertical="center"/>
      <protection/>
    </xf>
    <xf numFmtId="182" fontId="6" fillId="57" borderId="0" xfId="0" applyNumberFormat="1" applyFont="1" applyFill="1" applyBorder="1" applyAlignment="1" applyProtection="1">
      <alignment horizontal="center" vertical="center"/>
      <protection/>
    </xf>
    <xf numFmtId="1" fontId="6" fillId="57" borderId="0" xfId="0" applyNumberFormat="1" applyFont="1" applyFill="1" applyBorder="1" applyAlignment="1" applyProtection="1">
      <alignment horizontal="center" vertical="center"/>
      <protection/>
    </xf>
    <xf numFmtId="49" fontId="2" fillId="57" borderId="172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223" xfId="0" applyNumberFormat="1" applyFont="1" applyFill="1" applyBorder="1" applyAlignment="1" applyProtection="1">
      <alignment horizontal="left" vertical="center"/>
      <protection locked="0"/>
    </xf>
    <xf numFmtId="0" fontId="6" fillId="57" borderId="91" xfId="0" applyFont="1" applyFill="1" applyBorder="1" applyAlignment="1" applyProtection="1">
      <alignment horizontal="center" vertical="center" wrapText="1"/>
      <protection locked="0"/>
    </xf>
    <xf numFmtId="181" fontId="9" fillId="57" borderId="174" xfId="0" applyNumberFormat="1" applyFont="1" applyFill="1" applyBorder="1" applyAlignment="1" applyProtection="1">
      <alignment horizontal="center" vertical="center"/>
      <protection locked="0"/>
    </xf>
    <xf numFmtId="181" fontId="9" fillId="57" borderId="121" xfId="0" applyNumberFormat="1" applyFont="1" applyFill="1" applyBorder="1" applyAlignment="1" applyProtection="1">
      <alignment horizontal="center" vertical="center"/>
      <protection locked="0"/>
    </xf>
    <xf numFmtId="182" fontId="6" fillId="57" borderId="172" xfId="93" applyNumberFormat="1" applyFont="1" applyFill="1" applyBorder="1" applyAlignment="1" applyProtection="1">
      <alignment horizontal="center" vertical="center"/>
      <protection locked="0"/>
    </xf>
    <xf numFmtId="0" fontId="6" fillId="57" borderId="87" xfId="0" applyFont="1" applyFill="1" applyBorder="1" applyAlignment="1">
      <alignment horizontal="center" vertical="center" wrapText="1"/>
    </xf>
    <xf numFmtId="181" fontId="6" fillId="57" borderId="174" xfId="0" applyNumberFormat="1" applyFont="1" applyFill="1" applyBorder="1" applyAlignment="1" applyProtection="1">
      <alignment horizontal="center" vertical="center"/>
      <protection locked="0"/>
    </xf>
    <xf numFmtId="180" fontId="6" fillId="57" borderId="92" xfId="0" applyNumberFormat="1" applyFont="1" applyFill="1" applyBorder="1" applyAlignment="1">
      <alignment horizontal="center" vertical="center" wrapText="1"/>
    </xf>
    <xf numFmtId="1" fontId="2" fillId="57" borderId="173" xfId="93" applyNumberFormat="1" applyFont="1" applyFill="1" applyBorder="1" applyAlignment="1" applyProtection="1">
      <alignment horizontal="center" vertical="center" wrapText="1"/>
      <protection hidden="1"/>
    </xf>
    <xf numFmtId="1" fontId="2" fillId="57" borderId="174" xfId="93" applyNumberFormat="1" applyFont="1" applyFill="1" applyBorder="1" applyAlignment="1" applyProtection="1">
      <alignment horizontal="center" vertical="center" wrapText="1"/>
      <protection hidden="1"/>
    </xf>
    <xf numFmtId="1" fontId="2" fillId="57" borderId="243" xfId="93" applyNumberFormat="1" applyFont="1" applyFill="1" applyBorder="1" applyAlignment="1" applyProtection="1">
      <alignment horizontal="center" vertical="center" wrapText="1"/>
      <protection hidden="1"/>
    </xf>
    <xf numFmtId="49" fontId="2" fillId="57" borderId="167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42" xfId="0" applyNumberFormat="1" applyFont="1" applyFill="1" applyBorder="1" applyAlignment="1" applyProtection="1">
      <alignment horizontal="left" vertical="center"/>
      <protection locked="0"/>
    </xf>
    <xf numFmtId="0" fontId="6" fillId="57" borderId="30" xfId="0" applyFont="1" applyFill="1" applyBorder="1" applyAlignment="1" applyProtection="1">
      <alignment horizontal="center" vertical="center" wrapText="1"/>
      <protection locked="0"/>
    </xf>
    <xf numFmtId="181" fontId="9" fillId="57" borderId="36" xfId="0" applyNumberFormat="1" applyFont="1" applyFill="1" applyBorder="1" applyAlignment="1" applyProtection="1">
      <alignment horizontal="center" vertical="center"/>
      <protection locked="0"/>
    </xf>
    <xf numFmtId="181" fontId="9" fillId="57" borderId="120" xfId="0" applyNumberFormat="1" applyFont="1" applyFill="1" applyBorder="1" applyAlignment="1" applyProtection="1">
      <alignment horizontal="center" vertical="center"/>
      <protection locked="0"/>
    </xf>
    <xf numFmtId="1" fontId="6" fillId="57" borderId="43" xfId="93" applyNumberFormat="1" applyFont="1" applyFill="1" applyBorder="1" applyAlignment="1" applyProtection="1">
      <alignment horizontal="center" vertical="center"/>
      <protection locked="0"/>
    </xf>
    <xf numFmtId="1" fontId="2" fillId="57" borderId="168" xfId="93" applyNumberFormat="1" applyFont="1" applyFill="1" applyBorder="1" applyAlignment="1" applyProtection="1">
      <alignment horizontal="center" vertical="center" wrapText="1"/>
      <protection hidden="1"/>
    </xf>
    <xf numFmtId="1" fontId="2" fillId="57" borderId="36" xfId="93" applyNumberFormat="1" applyFont="1" applyFill="1" applyBorder="1" applyAlignment="1" applyProtection="1">
      <alignment horizontal="center" vertical="center" wrapText="1"/>
      <protection hidden="1"/>
    </xf>
    <xf numFmtId="1" fontId="2" fillId="57" borderId="98" xfId="93" applyNumberFormat="1" applyFont="1" applyFill="1" applyBorder="1" applyAlignment="1" applyProtection="1">
      <alignment horizontal="center" vertical="center" wrapText="1"/>
      <protection hidden="1"/>
    </xf>
    <xf numFmtId="0" fontId="2" fillId="57" borderId="41" xfId="0" applyNumberFormat="1" applyFont="1" applyFill="1" applyBorder="1" applyAlignment="1" applyProtection="1">
      <alignment horizontal="left" vertical="center"/>
      <protection locked="0"/>
    </xf>
    <xf numFmtId="0" fontId="6" fillId="57" borderId="20" xfId="0" applyFont="1" applyFill="1" applyBorder="1" applyAlignment="1" applyProtection="1">
      <alignment horizontal="center" vertical="center" wrapText="1"/>
      <protection locked="0"/>
    </xf>
    <xf numFmtId="49" fontId="2" fillId="57" borderId="211" xfId="93" applyNumberFormat="1" applyFont="1" applyFill="1" applyBorder="1" applyAlignment="1" applyProtection="1">
      <alignment horizontal="left" vertical="center" wrapText="1"/>
      <protection locked="0"/>
    </xf>
    <xf numFmtId="49" fontId="2" fillId="57" borderId="41" xfId="93" applyNumberFormat="1" applyFont="1" applyFill="1" applyBorder="1" applyAlignment="1" applyProtection="1">
      <alignment horizontal="left" vertical="center" wrapText="1"/>
      <protection locked="0"/>
    </xf>
    <xf numFmtId="0" fontId="2" fillId="57" borderId="68" xfId="93" applyNumberFormat="1" applyFont="1" applyFill="1" applyBorder="1" applyAlignment="1" applyProtection="1">
      <alignment horizontal="center" vertical="center"/>
      <protection locked="0"/>
    </xf>
    <xf numFmtId="0" fontId="6" fillId="57" borderId="185" xfId="93" applyNumberFormat="1" applyFont="1" applyFill="1" applyBorder="1" applyAlignment="1" applyProtection="1">
      <alignment horizontal="center" vertical="center"/>
      <protection locked="0"/>
    </xf>
    <xf numFmtId="0" fontId="8" fillId="57" borderId="214" xfId="93" applyNumberFormat="1" applyFont="1" applyFill="1" applyBorder="1" applyAlignment="1" applyProtection="1">
      <alignment horizontal="center" vertical="center"/>
      <protection locked="0"/>
    </xf>
    <xf numFmtId="0" fontId="8" fillId="57" borderId="210" xfId="93" applyNumberFormat="1" applyFont="1" applyFill="1" applyBorder="1" applyAlignment="1" applyProtection="1">
      <alignment horizontal="center" vertical="center"/>
      <protection locked="0"/>
    </xf>
    <xf numFmtId="182" fontId="6" fillId="57" borderId="149" xfId="93" applyNumberFormat="1" applyFont="1" applyFill="1" applyBorder="1" applyAlignment="1" applyProtection="1">
      <alignment horizontal="center" vertical="center"/>
      <protection locked="0"/>
    </xf>
    <xf numFmtId="0" fontId="6" fillId="57" borderId="254" xfId="0" applyFont="1" applyFill="1" applyBorder="1" applyAlignment="1">
      <alignment horizontal="center" vertical="center" wrapText="1"/>
    </xf>
    <xf numFmtId="181" fontId="8" fillId="57" borderId="43" xfId="0" applyNumberFormat="1" applyFont="1" applyFill="1" applyBorder="1" applyAlignment="1" applyProtection="1">
      <alignment horizontal="center" vertical="center"/>
      <protection locked="0"/>
    </xf>
    <xf numFmtId="180" fontId="6" fillId="57" borderId="273" xfId="0" applyNumberFormat="1" applyFont="1" applyFill="1" applyBorder="1" applyAlignment="1">
      <alignment horizontal="center" vertical="center" wrapText="1"/>
    </xf>
    <xf numFmtId="1" fontId="2" fillId="57" borderId="216" xfId="93" applyNumberFormat="1" applyFont="1" applyFill="1" applyBorder="1" applyAlignment="1" applyProtection="1">
      <alignment horizontal="center" vertical="center" wrapText="1"/>
      <protection hidden="1"/>
    </xf>
    <xf numFmtId="1" fontId="2" fillId="57" borderId="43" xfId="93" applyNumberFormat="1" applyFont="1" applyFill="1" applyBorder="1" applyAlignment="1" applyProtection="1">
      <alignment horizontal="center" vertical="center" wrapText="1"/>
      <protection hidden="1"/>
    </xf>
    <xf numFmtId="1" fontId="2" fillId="57" borderId="182" xfId="93" applyNumberFormat="1" applyFont="1" applyFill="1" applyBorder="1" applyAlignment="1" applyProtection="1">
      <alignment horizontal="center" vertical="center" wrapText="1"/>
      <protection hidden="1"/>
    </xf>
    <xf numFmtId="0" fontId="2" fillId="57" borderId="256" xfId="93" applyNumberFormat="1" applyFont="1" applyFill="1" applyBorder="1" applyAlignment="1" applyProtection="1">
      <alignment horizontal="center" vertical="center"/>
      <protection hidden="1"/>
    </xf>
    <xf numFmtId="0" fontId="2" fillId="57" borderId="257" xfId="93" applyNumberFormat="1" applyFont="1" applyFill="1" applyBorder="1" applyAlignment="1" applyProtection="1">
      <alignment horizontal="center" vertical="center"/>
      <protection hidden="1"/>
    </xf>
    <xf numFmtId="0" fontId="8" fillId="57" borderId="74" xfId="93" applyNumberFormat="1" applyFont="1" applyFill="1" applyBorder="1" applyAlignment="1" applyProtection="1">
      <alignment horizontal="center" vertical="center"/>
      <protection hidden="1"/>
    </xf>
    <xf numFmtId="0" fontId="8" fillId="57" borderId="75" xfId="93" applyNumberFormat="1" applyFont="1" applyFill="1" applyBorder="1" applyAlignment="1" applyProtection="1">
      <alignment horizontal="center" vertical="center"/>
      <protection hidden="1"/>
    </xf>
    <xf numFmtId="182" fontId="6" fillId="57" borderId="258" xfId="93" applyNumberFormat="1" applyFont="1" applyFill="1" applyBorder="1" applyAlignment="1" applyProtection="1">
      <alignment horizontal="center" vertical="center"/>
      <protection hidden="1"/>
    </xf>
    <xf numFmtId="1" fontId="6" fillId="57" borderId="73" xfId="93" applyNumberFormat="1" applyFont="1" applyFill="1" applyBorder="1" applyAlignment="1" applyProtection="1">
      <alignment horizontal="center" vertical="center"/>
      <protection hidden="1"/>
    </xf>
    <xf numFmtId="1" fontId="6" fillId="57" borderId="74" xfId="93" applyNumberFormat="1" applyFont="1" applyFill="1" applyBorder="1" applyAlignment="1" applyProtection="1">
      <alignment horizontal="center" vertical="center"/>
      <protection hidden="1"/>
    </xf>
    <xf numFmtId="1" fontId="6" fillId="57" borderId="75" xfId="93" applyNumberFormat="1" applyFont="1" applyFill="1" applyBorder="1" applyAlignment="1" applyProtection="1">
      <alignment horizontal="center" vertical="center"/>
      <protection hidden="1"/>
    </xf>
    <xf numFmtId="182" fontId="6" fillId="57" borderId="73" xfId="93" applyNumberFormat="1" applyFont="1" applyFill="1" applyBorder="1" applyAlignment="1" applyProtection="1">
      <alignment horizontal="center" vertical="center" wrapText="1"/>
      <protection hidden="1"/>
    </xf>
    <xf numFmtId="182" fontId="6" fillId="57" borderId="81" xfId="93" applyNumberFormat="1" applyFont="1" applyFill="1" applyBorder="1" applyAlignment="1" applyProtection="1">
      <alignment horizontal="center" vertical="center" wrapText="1"/>
      <protection hidden="1"/>
    </xf>
    <xf numFmtId="182" fontId="6" fillId="57" borderId="260" xfId="93" applyNumberFormat="1" applyFont="1" applyFill="1" applyBorder="1" applyAlignment="1" applyProtection="1">
      <alignment horizontal="center" vertical="center" wrapText="1"/>
      <protection hidden="1"/>
    </xf>
    <xf numFmtId="182" fontId="6" fillId="57" borderId="262" xfId="93" applyNumberFormat="1" applyFont="1" applyFill="1" applyBorder="1" applyAlignment="1" applyProtection="1">
      <alignment horizontal="center" vertical="center" wrapText="1"/>
      <protection hidden="1"/>
    </xf>
    <xf numFmtId="49" fontId="6" fillId="57" borderId="95" xfId="93" applyNumberFormat="1" applyFont="1" applyFill="1" applyBorder="1" applyAlignment="1" applyProtection="1">
      <alignment horizontal="right" vertical="center"/>
      <protection hidden="1"/>
    </xf>
    <xf numFmtId="49" fontId="6" fillId="57" borderId="176" xfId="93" applyNumberFormat="1" applyFont="1" applyFill="1" applyBorder="1" applyAlignment="1" applyProtection="1">
      <alignment horizontal="right" vertical="center"/>
      <protection hidden="1"/>
    </xf>
    <xf numFmtId="0" fontId="2" fillId="57" borderId="176" xfId="93" applyNumberFormat="1" applyFont="1" applyFill="1" applyBorder="1" applyAlignment="1" applyProtection="1">
      <alignment horizontal="center" vertical="center"/>
      <protection hidden="1"/>
    </xf>
    <xf numFmtId="0" fontId="8" fillId="57" borderId="176" xfId="93" applyNumberFormat="1" applyFont="1" applyFill="1" applyBorder="1" applyAlignment="1" applyProtection="1">
      <alignment horizontal="center" vertical="center"/>
      <protection hidden="1"/>
    </xf>
    <xf numFmtId="182" fontId="6" fillId="57" borderId="176" xfId="93" applyNumberFormat="1" applyFont="1" applyFill="1" applyBorder="1" applyAlignment="1" applyProtection="1">
      <alignment horizontal="center" vertical="center"/>
      <protection hidden="1"/>
    </xf>
    <xf numFmtId="1" fontId="6" fillId="57" borderId="176" xfId="93" applyNumberFormat="1" applyFont="1" applyFill="1" applyBorder="1" applyAlignment="1" applyProtection="1">
      <alignment horizontal="center" vertical="center"/>
      <protection hidden="1"/>
    </xf>
    <xf numFmtId="182" fontId="6" fillId="57" borderId="176" xfId="93" applyNumberFormat="1" applyFont="1" applyFill="1" applyBorder="1" applyAlignment="1" applyProtection="1">
      <alignment horizontal="center" vertical="center" wrapText="1"/>
      <protection hidden="1"/>
    </xf>
    <xf numFmtId="0" fontId="6" fillId="57" borderId="113" xfId="0" applyNumberFormat="1" applyFont="1" applyFill="1" applyBorder="1" applyAlignment="1" applyProtection="1">
      <alignment horizontal="center" vertical="center"/>
      <protection/>
    </xf>
    <xf numFmtId="0" fontId="6" fillId="57" borderId="229" xfId="0" applyNumberFormat="1" applyFont="1" applyFill="1" applyBorder="1" applyAlignment="1" applyProtection="1">
      <alignment horizontal="center" vertical="center"/>
      <protection/>
    </xf>
    <xf numFmtId="0" fontId="6" fillId="57" borderId="105" xfId="0" applyNumberFormat="1" applyFont="1" applyFill="1" applyBorder="1" applyAlignment="1" applyProtection="1">
      <alignment horizontal="center" vertical="center"/>
      <protection/>
    </xf>
    <xf numFmtId="0" fontId="6" fillId="57" borderId="263" xfId="0" applyNumberFormat="1" applyFont="1" applyFill="1" applyBorder="1" applyAlignment="1" applyProtection="1">
      <alignment horizontal="center" vertical="center"/>
      <protection/>
    </xf>
    <xf numFmtId="0" fontId="6" fillId="57" borderId="0" xfId="0" applyNumberFormat="1" applyFont="1" applyFill="1" applyBorder="1" applyAlignment="1" applyProtection="1">
      <alignment horizontal="center" vertical="center"/>
      <protection/>
    </xf>
    <xf numFmtId="0" fontId="6" fillId="57" borderId="274" xfId="0" applyNumberFormat="1" applyFont="1" applyFill="1" applyBorder="1" applyAlignment="1" applyProtection="1">
      <alignment horizontal="center" vertical="center"/>
      <protection/>
    </xf>
    <xf numFmtId="1" fontId="6" fillId="57" borderId="26" xfId="0" applyNumberFormat="1" applyFont="1" applyFill="1" applyBorder="1" applyAlignment="1">
      <alignment horizontal="center" vertical="center"/>
    </xf>
    <xf numFmtId="0" fontId="6" fillId="57" borderId="168" xfId="0" applyNumberFormat="1" applyFont="1" applyFill="1" applyBorder="1" applyAlignment="1" applyProtection="1">
      <alignment horizontal="center" vertical="center"/>
      <protection/>
    </xf>
    <xf numFmtId="0" fontId="6" fillId="57" borderId="36" xfId="0" applyNumberFormat="1" applyFont="1" applyFill="1" applyBorder="1" applyAlignment="1" applyProtection="1">
      <alignment horizontal="center" vertical="center"/>
      <protection/>
    </xf>
    <xf numFmtId="0" fontId="6" fillId="57" borderId="170" xfId="0" applyNumberFormat="1" applyFont="1" applyFill="1" applyBorder="1" applyAlignment="1" applyProtection="1">
      <alignment horizontal="center" vertical="center"/>
      <protection/>
    </xf>
    <xf numFmtId="0" fontId="6" fillId="57" borderId="169" xfId="0" applyNumberFormat="1" applyFont="1" applyFill="1" applyBorder="1" applyAlignment="1" applyProtection="1">
      <alignment horizontal="center" vertical="center"/>
      <protection/>
    </xf>
    <xf numFmtId="0" fontId="6" fillId="57" borderId="124" xfId="0" applyNumberFormat="1" applyFont="1" applyFill="1" applyBorder="1" applyAlignment="1" applyProtection="1">
      <alignment horizontal="center" vertical="center"/>
      <protection/>
    </xf>
    <xf numFmtId="0" fontId="6" fillId="57" borderId="120" xfId="0" applyNumberFormat="1" applyFont="1" applyFill="1" applyBorder="1" applyAlignment="1" applyProtection="1">
      <alignment horizontal="center" vertical="center"/>
      <protection/>
    </xf>
    <xf numFmtId="0" fontId="6" fillId="57" borderId="206" xfId="0" applyNumberFormat="1" applyFont="1" applyFill="1" applyBorder="1" applyAlignment="1" applyProtection="1">
      <alignment horizontal="center" vertical="center"/>
      <protection/>
    </xf>
    <xf numFmtId="0" fontId="6" fillId="57" borderId="207" xfId="0" applyNumberFormat="1" applyFont="1" applyFill="1" applyBorder="1" applyAlignment="1" applyProtection="1">
      <alignment horizontal="center" vertical="center"/>
      <protection/>
    </xf>
    <xf numFmtId="182" fontId="6" fillId="57" borderId="59" xfId="0" applyNumberFormat="1" applyFont="1" applyFill="1" applyBorder="1" applyAlignment="1" applyProtection="1">
      <alignment horizontal="center" vertical="center"/>
      <protection/>
    </xf>
    <xf numFmtId="1" fontId="6" fillId="57" borderId="275" xfId="0" applyNumberFormat="1" applyFont="1" applyFill="1" applyBorder="1" applyAlignment="1">
      <alignment horizontal="center" vertical="center"/>
    </xf>
    <xf numFmtId="1" fontId="6" fillId="57" borderId="59" xfId="0" applyNumberFormat="1" applyFont="1" applyFill="1" applyBorder="1" applyAlignment="1">
      <alignment horizontal="center" vertical="center"/>
    </xf>
    <xf numFmtId="1" fontId="6" fillId="57" borderId="276" xfId="0" applyNumberFormat="1" applyFont="1" applyFill="1" applyBorder="1" applyAlignment="1" applyProtection="1">
      <alignment horizontal="center" vertical="center"/>
      <protection/>
    </xf>
    <xf numFmtId="1" fontId="6" fillId="57" borderId="275" xfId="0" applyNumberFormat="1" applyFont="1" applyFill="1" applyBorder="1" applyAlignment="1" applyProtection="1">
      <alignment horizontal="center" vertical="center"/>
      <protection/>
    </xf>
    <xf numFmtId="1" fontId="6" fillId="57" borderId="277" xfId="0" applyNumberFormat="1" applyFont="1" applyFill="1" applyBorder="1" applyAlignment="1" applyProtection="1">
      <alignment horizontal="center" vertical="center"/>
      <protection/>
    </xf>
    <xf numFmtId="1" fontId="6" fillId="57" borderId="278" xfId="0" applyNumberFormat="1" applyFont="1" applyFill="1" applyBorder="1" applyAlignment="1" applyProtection="1">
      <alignment horizontal="center" vertical="center"/>
      <protection/>
    </xf>
    <xf numFmtId="1" fontId="6" fillId="57" borderId="279" xfId="0" applyNumberFormat="1" applyFont="1" applyFill="1" applyBorder="1" applyAlignment="1" applyProtection="1">
      <alignment horizontal="center" vertical="center"/>
      <protection/>
    </xf>
    <xf numFmtId="49" fontId="2" fillId="57" borderId="47" xfId="0" applyNumberFormat="1" applyFont="1" applyFill="1" applyBorder="1" applyAlignment="1">
      <alignment horizontal="left" vertical="center" wrapText="1"/>
    </xf>
    <xf numFmtId="180" fontId="2" fillId="57" borderId="95" xfId="0" applyNumberFormat="1" applyFont="1" applyFill="1" applyBorder="1" applyAlignment="1" applyProtection="1">
      <alignment horizontal="left" vertical="center" wrapText="1"/>
      <protection/>
    </xf>
    <xf numFmtId="0" fontId="2" fillId="57" borderId="280" xfId="0" applyFont="1" applyFill="1" applyBorder="1" applyAlignment="1" applyProtection="1">
      <alignment horizontal="center" vertical="center"/>
      <protection/>
    </xf>
    <xf numFmtId="0" fontId="2" fillId="57" borderId="76" xfId="0" applyFont="1" applyFill="1" applyBorder="1" applyAlignment="1" applyProtection="1">
      <alignment horizontal="right" vertical="center"/>
      <protection/>
    </xf>
    <xf numFmtId="0" fontId="2" fillId="57" borderId="80" xfId="0" applyFont="1" applyFill="1" applyBorder="1" applyAlignment="1" applyProtection="1">
      <alignment horizontal="right" vertical="center"/>
      <protection/>
    </xf>
    <xf numFmtId="0" fontId="6" fillId="57" borderId="157" xfId="0" applyFont="1" applyFill="1" applyBorder="1" applyAlignment="1">
      <alignment horizontal="center" vertical="center" wrapText="1"/>
    </xf>
    <xf numFmtId="1" fontId="2" fillId="57" borderId="101" xfId="0" applyNumberFormat="1" applyFont="1" applyFill="1" applyBorder="1" applyAlignment="1">
      <alignment horizontal="center" vertical="center" wrapText="1"/>
    </xf>
    <xf numFmtId="1" fontId="2" fillId="57" borderId="99" xfId="0" applyNumberFormat="1" applyFont="1" applyFill="1" applyBorder="1" applyAlignment="1">
      <alignment horizontal="center" vertical="center" wrapText="1"/>
    </xf>
    <xf numFmtId="1" fontId="2" fillId="57" borderId="89" xfId="0" applyNumberFormat="1" applyFont="1" applyFill="1" applyBorder="1" applyAlignment="1">
      <alignment horizontal="center" vertical="center" wrapText="1"/>
    </xf>
    <xf numFmtId="1" fontId="2" fillId="57" borderId="100" xfId="0" applyNumberFormat="1" applyFont="1" applyFill="1" applyBorder="1" applyAlignment="1">
      <alignment horizontal="center" vertical="center" wrapText="1"/>
    </xf>
    <xf numFmtId="1" fontId="2" fillId="57" borderId="157" xfId="0" applyNumberFormat="1" applyFont="1" applyFill="1" applyBorder="1" applyAlignment="1">
      <alignment horizontal="center" vertical="center" wrapText="1"/>
    </xf>
    <xf numFmtId="182" fontId="6" fillId="57" borderId="175" xfId="0" applyNumberFormat="1" applyFont="1" applyFill="1" applyBorder="1" applyAlignment="1" applyProtection="1">
      <alignment horizontal="center" vertical="center"/>
      <protection/>
    </xf>
    <xf numFmtId="180" fontId="6" fillId="57" borderId="0" xfId="0" applyNumberFormat="1" applyFont="1" applyFill="1" applyBorder="1" applyAlignment="1">
      <alignment horizontal="center" vertical="center" wrapText="1"/>
    </xf>
    <xf numFmtId="2" fontId="6" fillId="57" borderId="0" xfId="0" applyNumberFormat="1" applyFont="1" applyFill="1" applyBorder="1" applyAlignment="1" applyProtection="1">
      <alignment horizontal="center" vertical="center"/>
      <protection/>
    </xf>
    <xf numFmtId="182" fontId="6" fillId="57" borderId="201" xfId="0" applyNumberFormat="1" applyFont="1" applyFill="1" applyBorder="1" applyAlignment="1">
      <alignment horizontal="center" vertical="center"/>
    </xf>
    <xf numFmtId="0" fontId="2" fillId="57" borderId="281" xfId="0" applyFont="1" applyFill="1" applyBorder="1" applyAlignment="1">
      <alignment horizontal="center" vertical="center"/>
    </xf>
    <xf numFmtId="0" fontId="2" fillId="57" borderId="282" xfId="0" applyFont="1" applyFill="1" applyBorder="1" applyAlignment="1">
      <alignment horizontal="center" vertical="center"/>
    </xf>
    <xf numFmtId="0" fontId="2" fillId="57" borderId="283" xfId="0" applyFont="1" applyFill="1" applyBorder="1" applyAlignment="1">
      <alignment horizontal="center" vertical="center"/>
    </xf>
    <xf numFmtId="0" fontId="2" fillId="57" borderId="284" xfId="0" applyFont="1" applyFill="1" applyBorder="1" applyAlignment="1">
      <alignment horizontal="center" vertical="center"/>
    </xf>
    <xf numFmtId="0" fontId="2" fillId="57" borderId="285" xfId="0" applyFont="1" applyFill="1" applyBorder="1" applyAlignment="1">
      <alignment horizontal="center" vertical="center"/>
    </xf>
    <xf numFmtId="0" fontId="2" fillId="57" borderId="286" xfId="0" applyFont="1" applyFill="1" applyBorder="1" applyAlignment="1">
      <alignment horizontal="center" vertical="center"/>
    </xf>
    <xf numFmtId="0" fontId="2" fillId="57" borderId="287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/>
    </xf>
    <xf numFmtId="0" fontId="2" fillId="57" borderId="288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0" fontId="6" fillId="57" borderId="0" xfId="0" applyFont="1" applyFill="1" applyBorder="1" applyAlignment="1" applyProtection="1">
      <alignment horizontal="right" vertical="center"/>
      <protection/>
    </xf>
    <xf numFmtId="1" fontId="6" fillId="57" borderId="47" xfId="93" applyNumberFormat="1" applyFont="1" applyFill="1" applyBorder="1" applyAlignment="1" applyProtection="1">
      <alignment horizontal="center" vertical="center"/>
      <protection hidden="1"/>
    </xf>
    <xf numFmtId="1" fontId="2" fillId="57" borderId="28" xfId="93" applyNumberFormat="1" applyFont="1" applyFill="1" applyBorder="1" applyAlignment="1" applyProtection="1">
      <alignment horizontal="center" vertical="center"/>
      <protection hidden="1"/>
    </xf>
    <xf numFmtId="1" fontId="2" fillId="57" borderId="95" xfId="93" applyNumberFormat="1" applyFont="1" applyFill="1" applyBorder="1" applyAlignment="1" applyProtection="1">
      <alignment horizontal="center" vertical="center"/>
      <protection hidden="1"/>
    </xf>
    <xf numFmtId="1" fontId="2" fillId="57" borderId="73" xfId="93" applyNumberFormat="1" applyFont="1" applyFill="1" applyBorder="1" applyAlignment="1" applyProtection="1">
      <alignment horizontal="center" vertical="center"/>
      <protection hidden="1"/>
    </xf>
    <xf numFmtId="1" fontId="2" fillId="57" borderId="0" xfId="93" applyNumberFormat="1" applyFont="1" applyFill="1" applyBorder="1" applyAlignment="1" applyProtection="1">
      <alignment horizontal="center" vertical="center"/>
      <protection hidden="1"/>
    </xf>
    <xf numFmtId="182" fontId="6" fillId="57" borderId="29" xfId="0" applyNumberFormat="1" applyFont="1" applyFill="1" applyBorder="1" applyAlignment="1">
      <alignment horizontal="center" vertical="center"/>
    </xf>
    <xf numFmtId="182" fontId="6" fillId="57" borderId="47" xfId="0" applyNumberFormat="1" applyFont="1" applyFill="1" applyBorder="1" applyAlignment="1">
      <alignment horizontal="center" vertical="center"/>
    </xf>
    <xf numFmtId="182" fontId="6" fillId="57" borderId="95" xfId="0" applyNumberFormat="1" applyFont="1" applyFill="1" applyBorder="1" applyAlignment="1">
      <alignment horizontal="center" vertical="center"/>
    </xf>
    <xf numFmtId="0" fontId="2" fillId="57" borderId="67" xfId="0" applyNumberFormat="1" applyFont="1" applyFill="1" applyBorder="1" applyAlignment="1" applyProtection="1">
      <alignment horizontal="center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1" xfId="0" applyNumberFormat="1" applyFont="1" applyFill="1" applyBorder="1" applyAlignment="1" applyProtection="1">
      <alignment horizontal="center" vertical="center"/>
      <protection/>
    </xf>
    <xf numFmtId="0" fontId="2" fillId="57" borderId="32" xfId="0" applyNumberFormat="1" applyFont="1" applyFill="1" applyBorder="1" applyAlignment="1" applyProtection="1">
      <alignment horizontal="center" vertical="center"/>
      <protection/>
    </xf>
    <xf numFmtId="0" fontId="2" fillId="57" borderId="63" xfId="0" applyNumberFormat="1" applyFont="1" applyFill="1" applyBorder="1" applyAlignment="1" applyProtection="1">
      <alignment horizontal="center" vertical="center"/>
      <protection/>
    </xf>
    <xf numFmtId="0" fontId="2" fillId="57" borderId="19" xfId="0" applyNumberFormat="1" applyFont="1" applyFill="1" applyBorder="1" applyAlignment="1" applyProtection="1">
      <alignment horizontal="center" vertical="center"/>
      <protection/>
    </xf>
    <xf numFmtId="0" fontId="2" fillId="57" borderId="20" xfId="0" applyNumberFormat="1" applyFont="1" applyFill="1" applyBorder="1" applyAlignment="1" applyProtection="1">
      <alignment horizontal="center" vertical="center"/>
      <protection/>
    </xf>
    <xf numFmtId="0" fontId="2" fillId="57" borderId="26" xfId="0" applyNumberFormat="1" applyFont="1" applyFill="1" applyBorder="1" applyAlignment="1" applyProtection="1">
      <alignment horizontal="center" vertical="center"/>
      <protection/>
    </xf>
    <xf numFmtId="0" fontId="2" fillId="57" borderId="21" xfId="0" applyNumberFormat="1" applyFont="1" applyFill="1" applyBorder="1" applyAlignment="1" applyProtection="1">
      <alignment horizontal="center" vertical="center"/>
      <protection/>
    </xf>
    <xf numFmtId="0" fontId="2" fillId="57" borderId="27" xfId="0" applyNumberFormat="1" applyFont="1" applyFill="1" applyBorder="1" applyAlignment="1" applyProtection="1">
      <alignment horizontal="center" vertical="center"/>
      <protection/>
    </xf>
    <xf numFmtId="0" fontId="2" fillId="57" borderId="71" xfId="0" applyNumberFormat="1" applyFont="1" applyFill="1" applyBorder="1" applyAlignment="1" applyProtection="1">
      <alignment horizontal="center" vertical="center"/>
      <protection/>
    </xf>
    <xf numFmtId="0" fontId="2" fillId="57" borderId="23" xfId="0" applyNumberFormat="1" applyFont="1" applyFill="1" applyBorder="1" applyAlignment="1" applyProtection="1">
      <alignment horizontal="center" vertical="center"/>
      <protection/>
    </xf>
    <xf numFmtId="0" fontId="2" fillId="57" borderId="44" xfId="0" applyNumberFormat="1" applyFont="1" applyFill="1" applyBorder="1" applyAlignment="1" applyProtection="1">
      <alignment horizontal="center" vertical="center"/>
      <protection/>
    </xf>
    <xf numFmtId="0" fontId="2" fillId="57" borderId="34" xfId="0" applyNumberFormat="1" applyFont="1" applyFill="1" applyBorder="1" applyAlignment="1" applyProtection="1">
      <alignment horizontal="center" vertical="center"/>
      <protection/>
    </xf>
    <xf numFmtId="0" fontId="2" fillId="57" borderId="35" xfId="0" applyNumberFormat="1" applyFont="1" applyFill="1" applyBorder="1" applyAlignment="1" applyProtection="1">
      <alignment horizontal="center" vertical="center"/>
      <protection/>
    </xf>
    <xf numFmtId="0" fontId="2" fillId="57" borderId="226" xfId="0" applyNumberFormat="1" applyFont="1" applyFill="1" applyBorder="1" applyAlignment="1" applyProtection="1">
      <alignment horizontal="center" vertical="center"/>
      <protection/>
    </xf>
    <xf numFmtId="0" fontId="2" fillId="57" borderId="48" xfId="0" applyNumberFormat="1" applyFont="1" applyFill="1" applyBorder="1" applyAlignment="1" applyProtection="1">
      <alignment horizontal="center" vertical="center"/>
      <protection/>
    </xf>
    <xf numFmtId="0" fontId="2" fillId="57" borderId="109" xfId="0" applyNumberFormat="1" applyFont="1" applyFill="1" applyBorder="1" applyAlignment="1" applyProtection="1">
      <alignment horizontal="center" vertical="center"/>
      <protection/>
    </xf>
    <xf numFmtId="0" fontId="11" fillId="57" borderId="0" xfId="93" applyNumberFormat="1" applyFont="1" applyFill="1" applyBorder="1" applyAlignment="1" applyProtection="1">
      <alignment horizontal="center" vertical="center"/>
      <protection hidden="1"/>
    </xf>
    <xf numFmtId="0" fontId="6" fillId="57" borderId="128" xfId="0" applyFont="1" applyFill="1" applyBorder="1" applyAlignment="1" applyProtection="1">
      <alignment horizontal="right" vertical="center"/>
      <protection/>
    </xf>
    <xf numFmtId="0" fontId="0" fillId="57" borderId="128" xfId="0" applyFont="1" applyFill="1" applyBorder="1" applyAlignment="1">
      <alignment horizontal="right" vertical="center"/>
    </xf>
    <xf numFmtId="180" fontId="11" fillId="57" borderId="0" xfId="93" applyNumberFormat="1" applyFont="1" applyFill="1" applyBorder="1" applyAlignment="1" applyProtection="1">
      <alignment horizontal="center" vertical="center"/>
      <protection hidden="1"/>
    </xf>
    <xf numFmtId="0" fontId="0" fillId="57" borderId="0" xfId="0" applyFont="1" applyFill="1" applyBorder="1" applyAlignment="1">
      <alignment horizontal="right" vertical="center"/>
    </xf>
    <xf numFmtId="0" fontId="0" fillId="57" borderId="0" xfId="0" applyFont="1" applyFill="1" applyAlignment="1">
      <alignment horizontal="right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0" applyFont="1" applyFill="1" applyAlignment="1">
      <alignment horizontal="right" vertical="top"/>
    </xf>
    <xf numFmtId="0" fontId="7" fillId="57" borderId="0" xfId="0" applyFont="1" applyFill="1" applyBorder="1" applyAlignment="1">
      <alignment horizontal="left" wrapText="1"/>
    </xf>
    <xf numFmtId="0" fontId="7" fillId="57" borderId="0" xfId="0" applyFont="1" applyFill="1" applyBorder="1" applyAlignment="1">
      <alignment horizontal="center" wrapText="1"/>
    </xf>
    <xf numFmtId="180" fontId="7" fillId="57" borderId="0" xfId="0" applyNumberFormat="1" applyFont="1" applyFill="1" applyBorder="1" applyAlignment="1" applyProtection="1">
      <alignment vertical="center"/>
      <protection/>
    </xf>
    <xf numFmtId="180" fontId="7" fillId="57" borderId="0" xfId="0" applyNumberFormat="1" applyFont="1" applyFill="1" applyBorder="1" applyAlignment="1" applyProtection="1">
      <alignment horizontal="center" vertical="center" wrapText="1"/>
      <protection/>
    </xf>
    <xf numFmtId="0" fontId="7" fillId="57" borderId="0" xfId="0" applyNumberFormat="1" applyFont="1" applyFill="1" applyBorder="1" applyAlignment="1" applyProtection="1">
      <alignment horizontal="center" vertical="center" wrapText="1"/>
      <protection/>
    </xf>
    <xf numFmtId="181" fontId="6" fillId="57" borderId="99" xfId="0" applyNumberFormat="1" applyFont="1" applyFill="1" applyBorder="1" applyAlignment="1" applyProtection="1">
      <alignment horizontal="center" vertical="center"/>
      <protection locked="0"/>
    </xf>
    <xf numFmtId="181" fontId="6" fillId="57" borderId="100" xfId="0" applyNumberFormat="1" applyFont="1" applyFill="1" applyBorder="1" applyAlignment="1" applyProtection="1">
      <alignment horizontal="center" vertical="center"/>
      <protection locked="0"/>
    </xf>
    <xf numFmtId="1" fontId="6" fillId="57" borderId="248" xfId="93" applyNumberFormat="1" applyFont="1" applyFill="1" applyBorder="1" applyAlignment="1" applyProtection="1">
      <alignment horizontal="center" vertical="center"/>
      <protection locked="0"/>
    </xf>
    <xf numFmtId="1" fontId="6" fillId="57" borderId="174" xfId="93" applyNumberFormat="1" applyFont="1" applyFill="1" applyBorder="1" applyAlignment="1" applyProtection="1">
      <alignment horizontal="center" vertical="center"/>
      <protection locked="0"/>
    </xf>
    <xf numFmtId="1" fontId="6" fillId="57" borderId="243" xfId="93" applyNumberFormat="1" applyFont="1" applyFill="1" applyBorder="1" applyAlignment="1" applyProtection="1">
      <alignment horizontal="center" vertical="center"/>
      <protection locked="0"/>
    </xf>
    <xf numFmtId="1" fontId="6" fillId="57" borderId="209" xfId="93" applyNumberFormat="1" applyFont="1" applyFill="1" applyBorder="1" applyAlignment="1" applyProtection="1">
      <alignment horizontal="center" vertical="center"/>
      <protection locked="0"/>
    </xf>
    <xf numFmtId="49" fontId="2" fillId="57" borderId="94" xfId="0" applyNumberFormat="1" applyFont="1" applyFill="1" applyBorder="1" applyAlignment="1" applyProtection="1">
      <alignment horizontal="left" vertical="center" wrapText="1"/>
      <protection locked="0"/>
    </xf>
    <xf numFmtId="1" fontId="6" fillId="57" borderId="169" xfId="93" applyNumberFormat="1" applyFont="1" applyFill="1" applyBorder="1" applyAlignment="1" applyProtection="1">
      <alignment horizontal="center" vertical="center"/>
      <protection locked="0"/>
    </xf>
    <xf numFmtId="49" fontId="2" fillId="57" borderId="94" xfId="0" applyNumberFormat="1" applyFont="1" applyFill="1" applyBorder="1" applyAlignment="1" applyProtection="1">
      <alignment horizontal="right" vertical="center" wrapText="1"/>
      <protection locked="0"/>
    </xf>
    <xf numFmtId="0" fontId="2" fillId="57" borderId="99" xfId="0" applyFont="1" applyFill="1" applyBorder="1" applyAlignment="1" applyProtection="1">
      <alignment horizontal="center" vertical="center" wrapText="1"/>
      <protection locked="0"/>
    </xf>
    <xf numFmtId="0" fontId="2" fillId="57" borderId="100" xfId="0" applyFont="1" applyFill="1" applyBorder="1" applyAlignment="1" applyProtection="1">
      <alignment horizontal="center" vertical="center" wrapText="1"/>
      <protection locked="0"/>
    </xf>
    <xf numFmtId="182" fontId="2" fillId="57" borderId="244" xfId="0" applyNumberFormat="1" applyFont="1" applyFill="1" applyBorder="1" applyAlignment="1" applyProtection="1">
      <alignment horizontal="center" vertical="center"/>
      <protection locked="0"/>
    </xf>
    <xf numFmtId="180" fontId="2" fillId="57" borderId="170" xfId="0" applyNumberFormat="1" applyFont="1" applyFill="1" applyBorder="1" applyAlignment="1">
      <alignment horizontal="center" vertical="center" wrapText="1"/>
    </xf>
    <xf numFmtId="182" fontId="2" fillId="57" borderId="93" xfId="93" applyNumberFormat="1" applyFont="1" applyFill="1" applyBorder="1" applyAlignment="1" applyProtection="1">
      <alignment horizontal="center" vertical="center"/>
      <protection locked="0"/>
    </xf>
    <xf numFmtId="49" fontId="2" fillId="57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57" borderId="128" xfId="0" applyNumberFormat="1" applyFont="1" applyFill="1" applyBorder="1" applyAlignment="1">
      <alignment horizontal="left" vertical="center" wrapText="1"/>
    </xf>
    <xf numFmtId="0" fontId="2" fillId="57" borderId="173" xfId="0" applyNumberFormat="1" applyFont="1" applyFill="1" applyBorder="1" applyAlignment="1">
      <alignment horizontal="center" vertical="center"/>
    </xf>
    <xf numFmtId="0" fontId="2" fillId="57" borderId="102" xfId="0" applyNumberFormat="1" applyFont="1" applyFill="1" applyBorder="1" applyAlignment="1">
      <alignment horizontal="center" vertical="center"/>
    </xf>
    <xf numFmtId="49" fontId="2" fillId="57" borderId="102" xfId="0" applyNumberFormat="1" applyFont="1" applyFill="1" applyBorder="1" applyAlignment="1">
      <alignment horizontal="center" vertical="center"/>
    </xf>
    <xf numFmtId="0" fontId="8" fillId="57" borderId="126" xfId="0" applyNumberFormat="1" applyFont="1" applyFill="1" applyBorder="1" applyAlignment="1" applyProtection="1">
      <alignment horizontal="center" vertical="center"/>
      <protection/>
    </xf>
    <xf numFmtId="182" fontId="6" fillId="57" borderId="172" xfId="0" applyNumberFormat="1" applyFont="1" applyFill="1" applyBorder="1" applyAlignment="1" applyProtection="1">
      <alignment horizontal="center" vertical="center"/>
      <protection/>
    </xf>
    <xf numFmtId="0" fontId="6" fillId="57" borderId="126" xfId="0" applyFont="1" applyFill="1" applyBorder="1" applyAlignment="1">
      <alignment horizontal="center" vertical="center" wrapText="1"/>
    </xf>
    <xf numFmtId="0" fontId="2" fillId="57" borderId="173" xfId="0" applyNumberFormat="1" applyFont="1" applyFill="1" applyBorder="1" applyAlignment="1">
      <alignment horizontal="center" vertical="center" wrapText="1"/>
    </xf>
    <xf numFmtId="0" fontId="2" fillId="57" borderId="102" xfId="0" applyNumberFormat="1" applyFont="1" applyFill="1" applyBorder="1" applyAlignment="1">
      <alignment horizontal="center" vertical="center" wrapText="1"/>
    </xf>
    <xf numFmtId="0" fontId="2" fillId="57" borderId="126" xfId="0" applyNumberFormat="1" applyFont="1" applyFill="1" applyBorder="1" applyAlignment="1">
      <alignment horizontal="center" vertical="center" wrapText="1"/>
    </xf>
    <xf numFmtId="0" fontId="2" fillId="57" borderId="121" xfId="0" applyNumberFormat="1" applyFont="1" applyFill="1" applyBorder="1" applyAlignment="1">
      <alignment horizontal="center" vertical="center" wrapText="1"/>
    </xf>
    <xf numFmtId="0" fontId="2" fillId="57" borderId="127" xfId="0" applyNumberFormat="1" applyFont="1" applyFill="1" applyBorder="1" applyAlignment="1">
      <alignment horizontal="center" vertical="center" wrapText="1"/>
    </xf>
    <xf numFmtId="0" fontId="2" fillId="57" borderId="243" xfId="0" applyNumberFormat="1" applyFont="1" applyFill="1" applyBorder="1" applyAlignment="1">
      <alignment horizontal="center" vertical="center" wrapText="1"/>
    </xf>
    <xf numFmtId="1" fontId="2" fillId="57" borderId="258" xfId="93" applyNumberFormat="1" applyFont="1" applyFill="1" applyBorder="1" applyAlignment="1" applyProtection="1">
      <alignment horizontal="center" vertical="center"/>
      <protection hidden="1"/>
    </xf>
    <xf numFmtId="2" fontId="2" fillId="57" borderId="36" xfId="0" applyNumberFormat="1" applyFont="1" applyFill="1" applyBorder="1" applyAlignment="1" applyProtection="1">
      <alignment horizontal="left" vertical="center" wrapText="1"/>
      <protection/>
    </xf>
    <xf numFmtId="0" fontId="0" fillId="57" borderId="36" xfId="0" applyFont="1" applyFill="1" applyBorder="1" applyAlignment="1">
      <alignment vertical="center" wrapText="1"/>
    </xf>
    <xf numFmtId="180" fontId="7" fillId="57" borderId="36" xfId="0" applyNumberFormat="1" applyFont="1" applyFill="1" applyBorder="1" applyAlignment="1" applyProtection="1">
      <alignment vertical="center"/>
      <protection/>
    </xf>
    <xf numFmtId="180" fontId="7" fillId="57" borderId="36" xfId="0" applyNumberFormat="1" applyFont="1" applyFill="1" applyBorder="1" applyAlignment="1" applyProtection="1">
      <alignment horizontal="center" vertical="center" wrapText="1"/>
      <protection/>
    </xf>
    <xf numFmtId="0" fontId="7" fillId="57" borderId="36" xfId="0" applyNumberFormat="1" applyFont="1" applyFill="1" applyBorder="1" applyAlignment="1" applyProtection="1">
      <alignment horizontal="center" vertical="center" wrapText="1"/>
      <protection/>
    </xf>
    <xf numFmtId="49" fontId="45" fillId="0" borderId="36" xfId="0" applyNumberFormat="1" applyFont="1" applyFill="1" applyBorder="1" applyAlignment="1">
      <alignment horizontal="left" vertical="center" wrapText="1"/>
    </xf>
    <xf numFmtId="49" fontId="45" fillId="57" borderId="36" xfId="0" applyNumberFormat="1" applyFont="1" applyFill="1" applyBorder="1" applyAlignment="1">
      <alignment horizontal="left" vertical="center" wrapText="1"/>
    </xf>
    <xf numFmtId="0" fontId="2" fillId="57" borderId="36" xfId="0" applyFont="1" applyFill="1" applyBorder="1" applyAlignment="1">
      <alignment horizontal="right" vertical="center" wrapText="1"/>
    </xf>
    <xf numFmtId="182" fontId="9" fillId="57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right" vertical="center" wrapText="1"/>
    </xf>
    <xf numFmtId="49" fontId="6" fillId="0" borderId="36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top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2" fillId="56" borderId="284" xfId="0" applyFont="1" applyFill="1" applyBorder="1" applyAlignment="1">
      <alignment horizontal="center" vertical="center"/>
    </xf>
    <xf numFmtId="0" fontId="6" fillId="0" borderId="259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186" fontId="3" fillId="0" borderId="36" xfId="0" applyNumberFormat="1" applyFont="1" applyFill="1" applyBorder="1" applyAlignment="1" applyProtection="1">
      <alignment horizontal="center" vertical="center" wrapText="1"/>
      <protection/>
    </xf>
    <xf numFmtId="182" fontId="3" fillId="0" borderId="36" xfId="0" applyNumberFormat="1" applyFont="1" applyFill="1" applyBorder="1" applyAlignment="1" applyProtection="1">
      <alignment horizontal="center" vertical="center"/>
      <protection/>
    </xf>
    <xf numFmtId="180" fontId="3" fillId="0" borderId="36" xfId="0" applyNumberFormat="1" applyFont="1" applyFill="1" applyBorder="1" applyAlignment="1">
      <alignment horizontal="center" vertical="center" wrapText="1"/>
    </xf>
    <xf numFmtId="180" fontId="3" fillId="0" borderId="36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124" xfId="0" applyNumberFormat="1" applyFont="1" applyFill="1" applyBorder="1" applyAlignment="1" applyProtection="1">
      <alignment vertical="center"/>
      <protection/>
    </xf>
    <xf numFmtId="180" fontId="49" fillId="0" borderId="0" xfId="0" applyNumberFormat="1" applyFont="1" applyFill="1" applyBorder="1" applyAlignment="1" applyProtection="1">
      <alignment vertical="center"/>
      <protection/>
    </xf>
    <xf numFmtId="2" fontId="3" fillId="0" borderId="36" xfId="0" applyNumberFormat="1" applyFont="1" applyFill="1" applyBorder="1" applyAlignment="1" applyProtection="1">
      <alignment horizontal="left" vertical="center" wrapText="1"/>
      <protection/>
    </xf>
    <xf numFmtId="49" fontId="3" fillId="57" borderId="36" xfId="0" applyNumberFormat="1" applyFont="1" applyFill="1" applyBorder="1" applyAlignment="1">
      <alignment vertical="center" wrapText="1"/>
    </xf>
    <xf numFmtId="0" fontId="3" fillId="57" borderId="36" xfId="0" applyNumberFormat="1" applyFont="1" applyFill="1" applyBorder="1" applyAlignment="1">
      <alignment horizontal="center" vertical="center"/>
    </xf>
    <xf numFmtId="49" fontId="3" fillId="57" borderId="36" xfId="0" applyNumberFormat="1" applyFont="1" applyFill="1" applyBorder="1" applyAlignment="1">
      <alignment horizontal="center" vertical="center"/>
    </xf>
    <xf numFmtId="0" fontId="3" fillId="57" borderId="36" xfId="0" applyNumberFormat="1" applyFont="1" applyFill="1" applyBorder="1" applyAlignment="1" applyProtection="1">
      <alignment horizontal="center" vertical="center"/>
      <protection/>
    </xf>
    <xf numFmtId="182" fontId="4" fillId="57" borderId="36" xfId="0" applyNumberFormat="1" applyFont="1" applyFill="1" applyBorder="1" applyAlignment="1" applyProtection="1">
      <alignment horizontal="center" vertical="center"/>
      <protection/>
    </xf>
    <xf numFmtId="0" fontId="4" fillId="57" borderId="36" xfId="0" applyFont="1" applyFill="1" applyBorder="1" applyAlignment="1">
      <alignment horizontal="center" vertical="center" wrapText="1"/>
    </xf>
    <xf numFmtId="180" fontId="4" fillId="57" borderId="36" xfId="0" applyNumberFormat="1" applyFont="1" applyFill="1" applyBorder="1" applyAlignment="1">
      <alignment horizontal="center" vertical="center" wrapText="1"/>
    </xf>
    <xf numFmtId="1" fontId="4" fillId="57" borderId="36" xfId="0" applyNumberFormat="1" applyFont="1" applyFill="1" applyBorder="1" applyAlignment="1">
      <alignment horizontal="center" vertical="center"/>
    </xf>
    <xf numFmtId="0" fontId="4" fillId="57" borderId="36" xfId="0" applyNumberFormat="1" applyFont="1" applyFill="1" applyBorder="1" applyAlignment="1">
      <alignment horizontal="center" vertical="center"/>
    </xf>
    <xf numFmtId="1" fontId="3" fillId="57" borderId="3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left" vertical="center" wrapText="1"/>
      <protection/>
    </xf>
    <xf numFmtId="49" fontId="4" fillId="0" borderId="36" xfId="0" applyNumberFormat="1" applyFont="1" applyFill="1" applyBorder="1" applyAlignment="1">
      <alignment horizontal="left" vertical="center" wrapText="1"/>
    </xf>
    <xf numFmtId="182" fontId="50" fillId="0" borderId="36" xfId="0" applyNumberFormat="1" applyFont="1" applyFill="1" applyBorder="1" applyAlignment="1" applyProtection="1">
      <alignment horizontal="center" vertical="center"/>
      <protection/>
    </xf>
    <xf numFmtId="180" fontId="3" fillId="0" borderId="36" xfId="0" applyNumberFormat="1" applyFont="1" applyFill="1" applyBorder="1" applyAlignment="1">
      <alignment horizontal="center" vertical="center" wrapText="1"/>
    </xf>
    <xf numFmtId="182" fontId="3" fillId="0" borderId="3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49" fillId="0" borderId="36" xfId="0" applyNumberFormat="1" applyFont="1" applyFill="1" applyBorder="1" applyAlignment="1" applyProtection="1">
      <alignment horizontal="center" vertical="center" wrapText="1"/>
      <protection/>
    </xf>
    <xf numFmtId="180" fontId="49" fillId="0" borderId="36" xfId="0" applyNumberFormat="1" applyFont="1" applyFill="1" applyBorder="1" applyAlignment="1" applyProtection="1">
      <alignment horizontal="center" vertical="center" wrapText="1"/>
      <protection/>
    </xf>
    <xf numFmtId="180" fontId="49" fillId="0" borderId="3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180" fontId="49" fillId="0" borderId="102" xfId="0" applyNumberFormat="1" applyFont="1" applyFill="1" applyBorder="1" applyAlignment="1" applyProtection="1">
      <alignment vertical="center"/>
      <protection/>
    </xf>
    <xf numFmtId="0" fontId="2" fillId="60" borderId="32" xfId="0" applyNumberFormat="1" applyFont="1" applyFill="1" applyBorder="1" applyAlignment="1" applyProtection="1">
      <alignment horizontal="center" vertical="center"/>
      <protection/>
    </xf>
    <xf numFmtId="0" fontId="2" fillId="60" borderId="25" xfId="0" applyNumberFormat="1" applyFont="1" applyFill="1" applyBorder="1" applyAlignment="1" applyProtection="1">
      <alignment horizontal="center" vertical="center"/>
      <protection/>
    </xf>
    <xf numFmtId="0" fontId="2" fillId="60" borderId="27" xfId="0" applyNumberFormat="1" applyFont="1" applyFill="1" applyBorder="1" applyAlignment="1" applyProtection="1">
      <alignment horizontal="center" vertical="center"/>
      <protection/>
    </xf>
    <xf numFmtId="0" fontId="2" fillId="60" borderId="19" xfId="0" applyNumberFormat="1" applyFont="1" applyFill="1" applyBorder="1" applyAlignment="1" applyProtection="1">
      <alignment horizontal="center" vertical="center"/>
      <protection/>
    </xf>
    <xf numFmtId="0" fontId="2" fillId="60" borderId="35" xfId="0" applyNumberFormat="1" applyFont="1" applyFill="1" applyBorder="1" applyAlignment="1" applyProtection="1">
      <alignment horizontal="center" vertical="center"/>
      <protection/>
    </xf>
    <xf numFmtId="0" fontId="2" fillId="60" borderId="23" xfId="0" applyNumberFormat="1" applyFont="1" applyFill="1" applyBorder="1" applyAlignment="1" applyProtection="1">
      <alignment horizontal="center" vertical="center"/>
      <protection/>
    </xf>
    <xf numFmtId="0" fontId="2" fillId="60" borderId="109" xfId="0" applyNumberFormat="1" applyFont="1" applyFill="1" applyBorder="1" applyAlignment="1" applyProtection="1">
      <alignment horizontal="center" vertical="center"/>
      <protection/>
    </xf>
    <xf numFmtId="0" fontId="2" fillId="60" borderId="4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6" fillId="0" borderId="56" xfId="91" applyFont="1" applyBorder="1" applyAlignment="1">
      <alignment horizontal="center" vertical="center"/>
      <protection/>
    </xf>
    <xf numFmtId="0" fontId="6" fillId="0" borderId="57" xfId="91" applyFont="1" applyBorder="1" applyAlignment="1">
      <alignment horizontal="center" vertical="center"/>
      <protection/>
    </xf>
    <xf numFmtId="0" fontId="6" fillId="0" borderId="58" xfId="91" applyFont="1" applyBorder="1" applyAlignment="1">
      <alignment horizontal="center" vertical="center"/>
      <protection/>
    </xf>
    <xf numFmtId="0" fontId="18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63" xfId="0" applyFont="1" applyBorder="1" applyAlignment="1">
      <alignment horizontal="center" vertical="center" textRotation="90"/>
    </xf>
    <xf numFmtId="0" fontId="6" fillId="0" borderId="289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95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29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9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0" fillId="0" borderId="24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4" fillId="0" borderId="182" xfId="88" applyFont="1" applyBorder="1" applyAlignment="1">
      <alignment horizontal="center" vertical="center" wrapText="1"/>
      <protection/>
    </xf>
    <xf numFmtId="0" fontId="15" fillId="0" borderId="150" xfId="0" applyFont="1" applyBorder="1" applyAlignment="1">
      <alignment wrapText="1"/>
    </xf>
    <xf numFmtId="0" fontId="15" fillId="0" borderId="264" xfId="0" applyFont="1" applyBorder="1" applyAlignment="1">
      <alignment wrapText="1"/>
    </xf>
    <xf numFmtId="0" fontId="15" fillId="0" borderId="263" xfId="0" applyFont="1" applyBorder="1" applyAlignment="1">
      <alignment wrapText="1"/>
    </xf>
    <xf numFmtId="0" fontId="15" fillId="0" borderId="126" xfId="0" applyFont="1" applyBorder="1" applyAlignment="1">
      <alignment wrapText="1"/>
    </xf>
    <xf numFmtId="0" fontId="15" fillId="0" borderId="127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182" xfId="88" applyFont="1" applyBorder="1" applyAlignment="1">
      <alignment horizontal="center" vertical="center" wrapText="1"/>
      <protection/>
    </xf>
    <xf numFmtId="0" fontId="15" fillId="0" borderId="150" xfId="0" applyFont="1" applyBorder="1" applyAlignment="1">
      <alignment horizontal="center" vertical="center" wrapText="1"/>
    </xf>
    <xf numFmtId="0" fontId="15" fillId="0" borderId="264" xfId="0" applyFont="1" applyBorder="1" applyAlignment="1">
      <alignment horizontal="center" vertical="center" wrapText="1"/>
    </xf>
    <xf numFmtId="0" fontId="15" fillId="0" borderId="263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15" fillId="0" borderId="2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1" fillId="0" borderId="292" xfId="0" applyFont="1" applyBorder="1" applyAlignment="1">
      <alignment horizontal="center" vertical="center" wrapText="1"/>
    </xf>
    <xf numFmtId="0" fontId="20" fillId="0" borderId="293" xfId="0" applyFont="1" applyBorder="1" applyAlignment="1">
      <alignment horizontal="center" vertical="center" wrapText="1"/>
    </xf>
    <xf numFmtId="0" fontId="20" fillId="0" borderId="294" xfId="0" applyFont="1" applyBorder="1" applyAlignment="1">
      <alignment horizontal="center" vertical="center" wrapText="1"/>
    </xf>
    <xf numFmtId="0" fontId="3" fillId="0" borderId="295" xfId="0" applyFont="1" applyBorder="1" applyAlignment="1">
      <alignment horizontal="center" vertical="center" wrapText="1"/>
    </xf>
    <xf numFmtId="0" fontId="15" fillId="0" borderId="294" xfId="0" applyFont="1" applyBorder="1" applyAlignment="1">
      <alignment horizontal="center" vertical="center" wrapText="1"/>
    </xf>
    <xf numFmtId="0" fontId="3" fillId="0" borderId="292" xfId="0" applyFont="1" applyBorder="1" applyAlignment="1">
      <alignment horizontal="center" vertical="center" wrapText="1"/>
    </xf>
    <xf numFmtId="0" fontId="15" fillId="0" borderId="293" xfId="0" applyFont="1" applyBorder="1" applyAlignment="1">
      <alignment horizontal="center" vertical="center" wrapText="1"/>
    </xf>
    <xf numFmtId="0" fontId="4" fillId="0" borderId="217" xfId="0" applyFont="1" applyBorder="1" applyAlignment="1">
      <alignment horizontal="center" vertical="center" wrapText="1"/>
    </xf>
    <xf numFmtId="0" fontId="4" fillId="0" borderId="26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 vertical="center" wrapText="1"/>
    </xf>
    <xf numFmtId="49" fontId="4" fillId="0" borderId="182" xfId="88" applyNumberFormat="1" applyFont="1" applyBorder="1" applyAlignment="1">
      <alignment horizontal="center" vertical="center" wrapText="1"/>
      <protection/>
    </xf>
    <xf numFmtId="0" fontId="15" fillId="0" borderId="217" xfId="0" applyFont="1" applyBorder="1" applyAlignment="1">
      <alignment vertical="center" wrapText="1"/>
    </xf>
    <xf numFmtId="0" fontId="15" fillId="0" borderId="150" xfId="0" applyFont="1" applyBorder="1" applyAlignment="1">
      <alignment vertical="center" wrapText="1"/>
    </xf>
    <xf numFmtId="0" fontId="15" fillId="0" borderId="126" xfId="0" applyFont="1" applyBorder="1" applyAlignment="1">
      <alignment vertical="center" wrapText="1"/>
    </xf>
    <xf numFmtId="0" fontId="15" fillId="0" borderId="128" xfId="0" applyFont="1" applyBorder="1" applyAlignment="1">
      <alignment vertical="center" wrapText="1"/>
    </xf>
    <xf numFmtId="0" fontId="15" fillId="0" borderId="127" xfId="0" applyFont="1" applyBorder="1" applyAlignment="1">
      <alignment vertical="center" wrapText="1"/>
    </xf>
    <xf numFmtId="0" fontId="3" fillId="0" borderId="98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16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50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0" fillId="0" borderId="293" xfId="0" applyBorder="1" applyAlignment="1">
      <alignment horizontal="center" vertical="center" wrapText="1"/>
    </xf>
    <xf numFmtId="0" fontId="0" fillId="0" borderId="294" xfId="0" applyBorder="1" applyAlignment="1">
      <alignment horizontal="center" vertical="center" wrapText="1"/>
    </xf>
    <xf numFmtId="0" fontId="0" fillId="0" borderId="296" xfId="0" applyBorder="1" applyAlignment="1">
      <alignment horizontal="center" vertical="center" wrapText="1"/>
    </xf>
    <xf numFmtId="0" fontId="4" fillId="0" borderId="36" xfId="88" applyFont="1" applyBorder="1" applyAlignment="1">
      <alignment horizontal="center" vertical="center" wrapText="1"/>
      <protection/>
    </xf>
    <xf numFmtId="49" fontId="3" fillId="0" borderId="98" xfId="88" applyNumberFormat="1" applyFont="1" applyBorder="1" applyAlignment="1" applyProtection="1">
      <alignment horizontal="left" vertical="center" wrapText="1"/>
      <protection locked="0"/>
    </xf>
    <xf numFmtId="0" fontId="15" fillId="0" borderId="124" xfId="0" applyFont="1" applyBorder="1" applyAlignment="1">
      <alignment horizontal="left" vertical="center" wrapText="1"/>
    </xf>
    <xf numFmtId="0" fontId="15" fillId="0" borderId="124" xfId="0" applyFont="1" applyBorder="1" applyAlignment="1">
      <alignment vertical="center" wrapText="1"/>
    </xf>
    <xf numFmtId="0" fontId="15" fillId="0" borderId="169" xfId="0" applyFont="1" applyBorder="1" applyAlignment="1">
      <alignment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217" xfId="0" applyFont="1" applyBorder="1" applyAlignment="1">
      <alignment horizontal="center" vertical="center" wrapText="1"/>
    </xf>
    <xf numFmtId="0" fontId="3" fillId="0" borderId="2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3" fillId="0" borderId="36" xfId="88" applyFont="1" applyBorder="1" applyAlignment="1">
      <alignment horizontal="center" vertical="center" wrapText="1"/>
      <protection/>
    </xf>
    <xf numFmtId="0" fontId="15" fillId="0" borderId="36" xfId="0" applyFont="1" applyBorder="1" applyAlignment="1">
      <alignment horizontal="center" vertical="center" wrapText="1"/>
    </xf>
    <xf numFmtId="0" fontId="3" fillId="0" borderId="2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97" xfId="0" applyFont="1" applyBorder="1" applyAlignment="1">
      <alignment horizontal="center" vertical="center" wrapText="1"/>
    </xf>
    <xf numFmtId="0" fontId="16" fillId="0" borderId="98" xfId="88" applyFont="1" applyBorder="1" applyAlignment="1">
      <alignment horizontal="center" vertical="center" wrapText="1"/>
      <protection/>
    </xf>
    <xf numFmtId="0" fontId="11" fillId="0" borderId="169" xfId="0" applyFont="1" applyBorder="1" applyAlignment="1">
      <alignment vertical="center" wrapText="1"/>
    </xf>
    <xf numFmtId="49" fontId="3" fillId="0" borderId="98" xfId="88" applyNumberFormat="1" applyFont="1" applyBorder="1" applyAlignment="1" applyProtection="1">
      <alignment horizontal="left" vertical="top" wrapText="1"/>
      <protection locked="0"/>
    </xf>
    <xf numFmtId="0" fontId="15" fillId="0" borderId="124" xfId="0" applyFont="1" applyBorder="1" applyAlignment="1">
      <alignment horizontal="left" wrapText="1"/>
    </xf>
    <xf numFmtId="0" fontId="15" fillId="0" borderId="124" xfId="0" applyFont="1" applyBorder="1" applyAlignment="1">
      <alignment wrapText="1"/>
    </xf>
    <xf numFmtId="0" fontId="15" fillId="0" borderId="169" xfId="0" applyFont="1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29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97" xfId="0" applyFont="1" applyBorder="1" applyAlignment="1">
      <alignment horizontal="center" vertical="center" wrapText="1"/>
    </xf>
    <xf numFmtId="0" fontId="3" fillId="0" borderId="29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3" fillId="0" borderId="0" xfId="88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6" xfId="88" applyFont="1" applyBorder="1" applyAlignment="1">
      <alignment horizontal="center" vertical="center" wrapText="1"/>
      <protection/>
    </xf>
    <xf numFmtId="49" fontId="3" fillId="0" borderId="36" xfId="88" applyNumberFormat="1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wrapText="1"/>
    </xf>
    <xf numFmtId="0" fontId="0" fillId="0" borderId="36" xfId="0" applyBorder="1" applyAlignment="1">
      <alignment horizontal="center" vertical="center" wrapText="1"/>
    </xf>
    <xf numFmtId="0" fontId="2" fillId="0" borderId="0" xfId="88" applyFont="1" applyBorder="1" applyAlignment="1">
      <alignment horizontal="center" vertical="center" wrapText="1"/>
      <protection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8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2" fillId="0" borderId="217" xfId="0" applyFont="1" applyBorder="1" applyAlignment="1">
      <alignment horizontal="left" vertical="center" wrapText="1"/>
    </xf>
    <xf numFmtId="0" fontId="10" fillId="0" borderId="217" xfId="0" applyFont="1" applyBorder="1" applyAlignment="1">
      <alignment horizontal="left" vertical="center" wrapText="1"/>
    </xf>
    <xf numFmtId="0" fontId="0" fillId="0" borderId="217" xfId="0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10" fillId="0" borderId="298" xfId="0" applyFont="1" applyBorder="1" applyAlignment="1">
      <alignment vertical="center" wrapText="1"/>
    </xf>
    <xf numFmtId="0" fontId="11" fillId="0" borderId="0" xfId="88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right" vertical="center" wrapText="1"/>
    </xf>
    <xf numFmtId="0" fontId="15" fillId="0" borderId="36" xfId="0" applyFont="1" applyBorder="1" applyAlignment="1">
      <alignment wrapText="1"/>
    </xf>
    <xf numFmtId="0" fontId="16" fillId="0" borderId="36" xfId="88" applyFont="1" applyBorder="1" applyAlignment="1">
      <alignment horizontal="center" vertical="center" wrapText="1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88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49" fontId="3" fillId="0" borderId="98" xfId="88" applyNumberFormat="1" applyFont="1" applyBorder="1" applyAlignment="1">
      <alignment horizontal="left" vertical="center" wrapText="1"/>
      <protection/>
    </xf>
    <xf numFmtId="0" fontId="3" fillId="0" borderId="124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3" fillId="0" borderId="15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82" xfId="88" applyNumberFormat="1" applyFont="1" applyBorder="1" applyAlignment="1" applyProtection="1">
      <alignment horizontal="left" vertical="top" wrapText="1"/>
      <protection locked="0"/>
    </xf>
    <xf numFmtId="0" fontId="15" fillId="0" borderId="217" xfId="0" applyFont="1" applyBorder="1" applyAlignment="1">
      <alignment horizontal="left" wrapText="1"/>
    </xf>
    <xf numFmtId="0" fontId="15" fillId="0" borderId="217" xfId="0" applyFont="1" applyBorder="1" applyAlignment="1">
      <alignment wrapText="1"/>
    </xf>
    <xf numFmtId="0" fontId="15" fillId="0" borderId="128" xfId="0" applyFont="1" applyBorder="1" applyAlignment="1">
      <alignment wrapText="1"/>
    </xf>
    <xf numFmtId="0" fontId="2" fillId="0" borderId="98" xfId="91" applyFont="1" applyBorder="1" applyAlignment="1">
      <alignment horizontal="center" vertical="center" wrapText="1"/>
      <protection/>
    </xf>
    <xf numFmtId="0" fontId="0" fillId="0" borderId="124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3" fillId="0" borderId="98" xfId="0" applyFont="1" applyBorder="1" applyAlignment="1">
      <alignment/>
    </xf>
    <xf numFmtId="0" fontId="3" fillId="0" borderId="169" xfId="0" applyFont="1" applyBorder="1" applyAlignment="1">
      <alignment/>
    </xf>
    <xf numFmtId="0" fontId="3" fillId="0" borderId="98" xfId="0" applyFont="1" applyBorder="1" applyAlignment="1">
      <alignment wrapText="1"/>
    </xf>
    <xf numFmtId="0" fontId="3" fillId="0" borderId="169" xfId="0" applyFont="1" applyBorder="1" applyAlignment="1">
      <alignment wrapText="1"/>
    </xf>
    <xf numFmtId="0" fontId="4" fillId="0" borderId="128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19" fillId="0" borderId="217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98" xfId="0" applyFont="1" applyBorder="1" applyAlignment="1">
      <alignment/>
    </xf>
    <xf numFmtId="0" fontId="4" fillId="0" borderId="169" xfId="0" applyFont="1" applyBorder="1" applyAlignment="1">
      <alignment/>
    </xf>
    <xf numFmtId="0" fontId="3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57" borderId="95" xfId="0" applyNumberFormat="1" applyFont="1" applyFill="1" applyBorder="1" applyAlignment="1" applyProtection="1">
      <alignment horizontal="center" vertical="center"/>
      <protection/>
    </xf>
    <xf numFmtId="49" fontId="8" fillId="57" borderId="176" xfId="0" applyNumberFormat="1" applyFont="1" applyFill="1" applyBorder="1" applyAlignment="1" applyProtection="1">
      <alignment horizontal="center" vertical="center"/>
      <protection/>
    </xf>
    <xf numFmtId="49" fontId="8" fillId="57" borderId="0" xfId="0" applyNumberFormat="1" applyFont="1" applyFill="1" applyBorder="1" applyAlignment="1" applyProtection="1">
      <alignment horizontal="center" vertical="center"/>
      <protection/>
    </xf>
    <xf numFmtId="49" fontId="8" fillId="57" borderId="241" xfId="0" applyNumberFormat="1" applyFont="1" applyFill="1" applyBorder="1" applyAlignment="1" applyProtection="1">
      <alignment horizontal="center" vertical="center"/>
      <protection/>
    </xf>
    <xf numFmtId="49" fontId="8" fillId="57" borderId="265" xfId="0" applyNumberFormat="1" applyFont="1" applyFill="1" applyBorder="1" applyAlignment="1" applyProtection="1">
      <alignment horizontal="center" vertical="center"/>
      <protection/>
    </xf>
    <xf numFmtId="49" fontId="4" fillId="57" borderId="95" xfId="93" applyNumberFormat="1" applyFont="1" applyFill="1" applyBorder="1" applyAlignment="1" applyProtection="1">
      <alignment horizontal="right" vertical="center"/>
      <protection hidden="1"/>
    </xf>
    <xf numFmtId="49" fontId="4" fillId="57" borderId="241" xfId="93" applyNumberFormat="1" applyFont="1" applyFill="1" applyBorder="1" applyAlignment="1" applyProtection="1">
      <alignment horizontal="right" vertical="center"/>
      <protection hidden="1"/>
    </xf>
    <xf numFmtId="49" fontId="6" fillId="57" borderId="95" xfId="0" applyNumberFormat="1" applyFont="1" applyFill="1" applyBorder="1" applyAlignment="1">
      <alignment horizontal="center" vertical="center" wrapText="1"/>
    </xf>
    <xf numFmtId="49" fontId="6" fillId="57" borderId="176" xfId="0" applyNumberFormat="1" applyFont="1" applyFill="1" applyBorder="1" applyAlignment="1">
      <alignment horizontal="center" vertical="center" wrapText="1"/>
    </xf>
    <xf numFmtId="49" fontId="6" fillId="57" borderId="262" xfId="0" applyNumberFormat="1" applyFont="1" applyFill="1" applyBorder="1" applyAlignment="1">
      <alignment horizontal="center" vertical="center" wrapText="1"/>
    </xf>
    <xf numFmtId="49" fontId="6" fillId="57" borderId="241" xfId="0" applyNumberFormat="1" applyFont="1" applyFill="1" applyBorder="1" applyAlignment="1">
      <alignment horizontal="center" vertical="center" wrapText="1"/>
    </xf>
    <xf numFmtId="49" fontId="6" fillId="57" borderId="251" xfId="93" applyNumberFormat="1" applyFont="1" applyFill="1" applyBorder="1" applyAlignment="1" applyProtection="1">
      <alignment horizontal="center" vertical="center"/>
      <protection hidden="1"/>
    </xf>
    <xf numFmtId="49" fontId="6" fillId="57" borderId="176" xfId="93" applyNumberFormat="1" applyFont="1" applyFill="1" applyBorder="1" applyAlignment="1" applyProtection="1">
      <alignment horizontal="center" vertical="center"/>
      <protection hidden="1"/>
    </xf>
    <xf numFmtId="49" fontId="6" fillId="57" borderId="0" xfId="93" applyNumberFormat="1" applyFont="1" applyFill="1" applyBorder="1" applyAlignment="1" applyProtection="1">
      <alignment horizontal="center" vertical="center"/>
      <protection hidden="1"/>
    </xf>
    <xf numFmtId="49" fontId="6" fillId="57" borderId="241" xfId="93" applyNumberFormat="1" applyFont="1" applyFill="1" applyBorder="1" applyAlignment="1" applyProtection="1">
      <alignment horizontal="center" vertical="center"/>
      <protection hidden="1"/>
    </xf>
    <xf numFmtId="0" fontId="2" fillId="57" borderId="103" xfId="93" applyFont="1" applyFill="1" applyBorder="1" applyAlignment="1" applyProtection="1">
      <alignment horizontal="left" vertical="center" wrapText="1"/>
      <protection locked="0"/>
    </xf>
    <xf numFmtId="0" fontId="2" fillId="57" borderId="104" xfId="93" applyFont="1" applyFill="1" applyBorder="1" applyAlignment="1" applyProtection="1">
      <alignment horizontal="left" vertical="center" wrapText="1"/>
      <protection locked="0"/>
    </xf>
    <xf numFmtId="0" fontId="2" fillId="57" borderId="93" xfId="93" applyFont="1" applyFill="1" applyBorder="1" applyAlignment="1" applyProtection="1">
      <alignment horizontal="left" vertical="center" wrapText="1"/>
      <protection locked="0"/>
    </xf>
    <xf numFmtId="0" fontId="2" fillId="57" borderId="94" xfId="93" applyFont="1" applyFill="1" applyBorder="1" applyAlignment="1" applyProtection="1">
      <alignment horizontal="left" vertical="center" wrapText="1"/>
      <protection locked="0"/>
    </xf>
    <xf numFmtId="180" fontId="6" fillId="57" borderId="299" xfId="0" applyNumberFormat="1" applyFont="1" applyFill="1" applyBorder="1" applyAlignment="1" applyProtection="1">
      <alignment horizontal="center" vertical="center" wrapText="1"/>
      <protection/>
    </xf>
    <xf numFmtId="180" fontId="6" fillId="57" borderId="128" xfId="0" applyNumberFormat="1" applyFont="1" applyFill="1" applyBorder="1" applyAlignment="1" applyProtection="1">
      <alignment horizontal="center" vertical="center" wrapText="1"/>
      <protection/>
    </xf>
    <xf numFmtId="180" fontId="6" fillId="57" borderId="242" xfId="0" applyNumberFormat="1" applyFont="1" applyFill="1" applyBorder="1" applyAlignment="1" applyProtection="1">
      <alignment horizontal="center" vertical="center" wrapText="1"/>
      <protection/>
    </xf>
    <xf numFmtId="0" fontId="6" fillId="57" borderId="20" xfId="0" applyFont="1" applyFill="1" applyBorder="1" applyAlignment="1" applyProtection="1">
      <alignment horizontal="right" vertical="center"/>
      <protection/>
    </xf>
    <xf numFmtId="0" fontId="6" fillId="57" borderId="41" xfId="0" applyFont="1" applyFill="1" applyBorder="1" applyAlignment="1" applyProtection="1">
      <alignment horizontal="right" vertical="center"/>
      <protection/>
    </xf>
    <xf numFmtId="0" fontId="6" fillId="57" borderId="94" xfId="0" applyFont="1" applyFill="1" applyBorder="1" applyAlignment="1" applyProtection="1">
      <alignment horizontal="right" vertical="center"/>
      <protection/>
    </xf>
    <xf numFmtId="49" fontId="6" fillId="57" borderId="291" xfId="0" applyNumberFormat="1" applyFont="1" applyFill="1" applyBorder="1" applyAlignment="1" applyProtection="1">
      <alignment horizontal="center" vertical="center"/>
      <protection/>
    </xf>
    <xf numFmtId="49" fontId="6" fillId="57" borderId="195" xfId="0" applyNumberFormat="1" applyFont="1" applyFill="1" applyBorder="1" applyAlignment="1" applyProtection="1">
      <alignment horizontal="center" vertical="center"/>
      <protection/>
    </xf>
    <xf numFmtId="49" fontId="6" fillId="57" borderId="290" xfId="0" applyNumberFormat="1" applyFont="1" applyFill="1" applyBorder="1" applyAlignment="1" applyProtection="1">
      <alignment horizontal="center" vertical="center"/>
      <protection/>
    </xf>
    <xf numFmtId="182" fontId="6" fillId="57" borderId="98" xfId="0" applyNumberFormat="1" applyFont="1" applyFill="1" applyBorder="1" applyAlignment="1" applyProtection="1">
      <alignment horizontal="center" vertical="center" wrapText="1"/>
      <protection/>
    </xf>
    <xf numFmtId="182" fontId="6" fillId="57" borderId="124" xfId="0" applyNumberFormat="1" applyFont="1" applyFill="1" applyBorder="1" applyAlignment="1" applyProtection="1">
      <alignment horizontal="center" vertical="center" wrapText="1"/>
      <protection/>
    </xf>
    <xf numFmtId="182" fontId="6" fillId="57" borderId="169" xfId="0" applyNumberFormat="1" applyFont="1" applyFill="1" applyBorder="1" applyAlignment="1" applyProtection="1">
      <alignment horizontal="center" vertical="center" wrapText="1"/>
      <protection/>
    </xf>
    <xf numFmtId="0" fontId="6" fillId="57" borderId="0" xfId="0" applyFont="1" applyFill="1" applyBorder="1" applyAlignment="1" applyProtection="1">
      <alignment horizontal="right" vertical="center"/>
      <protection/>
    </xf>
    <xf numFmtId="183" fontId="6" fillId="57" borderId="98" xfId="0" applyNumberFormat="1" applyFont="1" applyFill="1" applyBorder="1" applyAlignment="1" applyProtection="1">
      <alignment horizontal="center" vertical="center" wrapText="1"/>
      <protection/>
    </xf>
    <xf numFmtId="183" fontId="6" fillId="57" borderId="124" xfId="0" applyNumberFormat="1" applyFont="1" applyFill="1" applyBorder="1" applyAlignment="1" applyProtection="1">
      <alignment horizontal="center" vertical="center" wrapText="1"/>
      <protection/>
    </xf>
    <xf numFmtId="183" fontId="6" fillId="57" borderId="169" xfId="0" applyNumberFormat="1" applyFont="1" applyFill="1" applyBorder="1" applyAlignment="1" applyProtection="1">
      <alignment horizontal="center" vertical="center" wrapText="1"/>
      <protection/>
    </xf>
    <xf numFmtId="0" fontId="6" fillId="57" borderId="158" xfId="0" applyFont="1" applyFill="1" applyBorder="1" applyAlignment="1" applyProtection="1">
      <alignment horizontal="right" vertical="center"/>
      <protection/>
    </xf>
    <xf numFmtId="0" fontId="6" fillId="57" borderId="0" xfId="0" applyFont="1" applyFill="1" applyBorder="1" applyAlignment="1" applyProtection="1">
      <alignment horizontal="right" vertical="center" wrapText="1"/>
      <protection/>
    </xf>
    <xf numFmtId="0" fontId="6" fillId="57" borderId="124" xfId="0" applyFont="1" applyFill="1" applyBorder="1" applyAlignment="1" applyProtection="1">
      <alignment horizontal="right" vertical="center"/>
      <protection/>
    </xf>
    <xf numFmtId="182" fontId="6" fillId="57" borderId="98" xfId="93" applyNumberFormat="1" applyFont="1" applyFill="1" applyBorder="1" applyAlignment="1" applyProtection="1">
      <alignment horizontal="center" vertical="center" wrapText="1"/>
      <protection hidden="1"/>
    </xf>
    <xf numFmtId="182" fontId="6" fillId="57" borderId="124" xfId="93" applyNumberFormat="1" applyFont="1" applyFill="1" applyBorder="1" applyAlignment="1" applyProtection="1">
      <alignment horizontal="center" vertical="center" wrapText="1"/>
      <protection hidden="1"/>
    </xf>
    <xf numFmtId="182" fontId="6" fillId="57" borderId="169" xfId="93" applyNumberFormat="1" applyFont="1" applyFill="1" applyBorder="1" applyAlignment="1" applyProtection="1">
      <alignment horizontal="center" vertical="center" wrapText="1"/>
      <protection hidden="1"/>
    </xf>
    <xf numFmtId="0" fontId="6" fillId="57" borderId="162" xfId="0" applyFont="1" applyFill="1" applyBorder="1" applyAlignment="1">
      <alignment horizontal="right" vertical="center"/>
    </xf>
    <xf numFmtId="0" fontId="6" fillId="57" borderId="300" xfId="0" applyFont="1" applyFill="1" applyBorder="1" applyAlignment="1">
      <alignment horizontal="right" vertical="center"/>
    </xf>
    <xf numFmtId="0" fontId="6" fillId="57" borderId="111" xfId="0" applyFont="1" applyFill="1" applyBorder="1" applyAlignment="1">
      <alignment horizontal="right" vertical="center"/>
    </xf>
    <xf numFmtId="49" fontId="6" fillId="57" borderId="28" xfId="0" applyNumberFormat="1" applyFont="1" applyFill="1" applyBorder="1" applyAlignment="1" applyProtection="1">
      <alignment horizontal="center" vertical="center" wrapText="1"/>
      <protection/>
    </xf>
    <xf numFmtId="0" fontId="0" fillId="57" borderId="29" xfId="0" applyFont="1" applyFill="1" applyBorder="1" applyAlignment="1">
      <alignment horizontal="center" vertical="center" wrapText="1"/>
    </xf>
    <xf numFmtId="0" fontId="0" fillId="57" borderId="200" xfId="0" applyFont="1" applyFill="1" applyBorder="1" applyAlignment="1">
      <alignment horizontal="center" vertical="center" wrapText="1"/>
    </xf>
    <xf numFmtId="49" fontId="6" fillId="57" borderId="183" xfId="0" applyNumberFormat="1" applyFont="1" applyFill="1" applyBorder="1" applyAlignment="1" applyProtection="1">
      <alignment horizontal="center" vertical="center"/>
      <protection/>
    </xf>
    <xf numFmtId="49" fontId="6" fillId="57" borderId="301" xfId="0" applyNumberFormat="1" applyFont="1" applyFill="1" applyBorder="1" applyAlignment="1" applyProtection="1">
      <alignment horizontal="center" vertical="center"/>
      <protection/>
    </xf>
    <xf numFmtId="49" fontId="6" fillId="57" borderId="302" xfId="0" applyNumberFormat="1" applyFont="1" applyFill="1" applyBorder="1" applyAlignment="1" applyProtection="1">
      <alignment horizontal="center" vertical="center"/>
      <protection/>
    </xf>
    <xf numFmtId="49" fontId="6" fillId="57" borderId="182" xfId="0" applyNumberFormat="1" applyFont="1" applyFill="1" applyBorder="1" applyAlignment="1" applyProtection="1">
      <alignment horizontal="center" vertical="center" wrapText="1"/>
      <protection/>
    </xf>
    <xf numFmtId="0" fontId="43" fillId="57" borderId="217" xfId="0" applyFont="1" applyFill="1" applyBorder="1" applyAlignment="1">
      <alignment horizontal="center" vertical="center" wrapText="1"/>
    </xf>
    <xf numFmtId="0" fontId="43" fillId="57" borderId="150" xfId="0" applyFont="1" applyFill="1" applyBorder="1" applyAlignment="1">
      <alignment horizontal="center" vertical="center" wrapText="1"/>
    </xf>
    <xf numFmtId="49" fontId="8" fillId="57" borderId="258" xfId="0" applyNumberFormat="1" applyFont="1" applyFill="1" applyBorder="1" applyAlignment="1" applyProtection="1">
      <alignment horizontal="center" vertical="center" wrapText="1"/>
      <protection/>
    </xf>
    <xf numFmtId="49" fontId="8" fillId="57" borderId="176" xfId="0" applyNumberFormat="1" applyFont="1" applyFill="1" applyBorder="1" applyAlignment="1" applyProtection="1">
      <alignment horizontal="center" vertical="center" wrapText="1"/>
      <protection/>
    </xf>
    <xf numFmtId="49" fontId="8" fillId="57" borderId="241" xfId="0" applyNumberFormat="1" applyFont="1" applyFill="1" applyBorder="1" applyAlignment="1" applyProtection="1">
      <alignment horizontal="center" vertical="center" wrapText="1"/>
      <protection/>
    </xf>
    <xf numFmtId="49" fontId="2" fillId="57" borderId="126" xfId="0" applyNumberFormat="1" applyFont="1" applyFill="1" applyBorder="1" applyAlignment="1" applyProtection="1">
      <alignment horizontal="left" vertical="center" wrapText="1"/>
      <protection/>
    </xf>
    <xf numFmtId="0" fontId="0" fillId="57" borderId="128" xfId="0" applyFont="1" applyFill="1" applyBorder="1" applyAlignment="1">
      <alignment vertical="center" wrapText="1"/>
    </xf>
    <xf numFmtId="0" fontId="0" fillId="57" borderId="127" xfId="0" applyFont="1" applyFill="1" applyBorder="1" applyAlignment="1">
      <alignment vertical="center" wrapText="1"/>
    </xf>
    <xf numFmtId="49" fontId="4" fillId="57" borderId="264" xfId="0" applyNumberFormat="1" applyFont="1" applyFill="1" applyBorder="1" applyAlignment="1" applyProtection="1">
      <alignment horizontal="right" vertical="center" wrapText="1"/>
      <protection/>
    </xf>
    <xf numFmtId="49" fontId="4" fillId="57" borderId="0" xfId="0" applyNumberFormat="1" applyFont="1" applyFill="1" applyBorder="1" applyAlignment="1" applyProtection="1">
      <alignment horizontal="right" vertical="center" wrapText="1"/>
      <protection/>
    </xf>
    <xf numFmtId="0" fontId="4" fillId="57" borderId="251" xfId="0" applyFont="1" applyFill="1" applyBorder="1" applyAlignment="1">
      <alignment horizontal="right" vertical="center" wrapText="1"/>
    </xf>
    <xf numFmtId="0" fontId="4" fillId="57" borderId="265" xfId="0" applyFont="1" applyFill="1" applyBorder="1" applyAlignment="1">
      <alignment horizontal="right" vertical="center" wrapText="1"/>
    </xf>
    <xf numFmtId="0" fontId="4" fillId="57" borderId="252" xfId="0" applyFont="1" applyFill="1" applyBorder="1" applyAlignment="1">
      <alignment horizontal="right" vertical="center" wrapText="1"/>
    </xf>
    <xf numFmtId="49" fontId="6" fillId="57" borderId="20" xfId="0" applyNumberFormat="1" applyFont="1" applyFill="1" applyBorder="1" applyAlignment="1" applyProtection="1">
      <alignment horizontal="center" vertical="center" wrapText="1"/>
      <protection/>
    </xf>
    <xf numFmtId="0" fontId="0" fillId="57" borderId="41" xfId="0" applyFont="1" applyFill="1" applyBorder="1" applyAlignment="1">
      <alignment vertical="center" wrapText="1"/>
    </xf>
    <xf numFmtId="0" fontId="0" fillId="57" borderId="27" xfId="0" applyFont="1" applyFill="1" applyBorder="1" applyAlignment="1">
      <alignment vertical="center" wrapText="1"/>
    </xf>
    <xf numFmtId="0" fontId="2" fillId="57" borderId="228" xfId="93" applyFont="1" applyFill="1" applyBorder="1" applyAlignment="1" applyProtection="1">
      <alignment horizontal="left" vertical="center" wrapText="1"/>
      <protection locked="0"/>
    </xf>
    <xf numFmtId="0" fontId="2" fillId="57" borderId="186" xfId="93" applyFont="1" applyFill="1" applyBorder="1" applyAlignment="1" applyProtection="1">
      <alignment horizontal="left" vertical="center" wrapText="1"/>
      <protection locked="0"/>
    </xf>
    <xf numFmtId="49" fontId="8" fillId="57" borderId="262" xfId="0" applyNumberFormat="1" applyFont="1" applyFill="1" applyBorder="1" applyAlignment="1" applyProtection="1">
      <alignment horizontal="center" vertical="center"/>
      <protection/>
    </xf>
    <xf numFmtId="49" fontId="8" fillId="57" borderId="180" xfId="0" applyNumberFormat="1" applyFont="1" applyFill="1" applyBorder="1" applyAlignment="1" applyProtection="1">
      <alignment horizontal="center" vertical="center"/>
      <protection/>
    </xf>
    <xf numFmtId="49" fontId="8" fillId="57" borderId="303" xfId="0" applyNumberFormat="1" applyFont="1" applyFill="1" applyBorder="1" applyAlignment="1" applyProtection="1">
      <alignment horizontal="center" vertical="center"/>
      <protection/>
    </xf>
    <xf numFmtId="49" fontId="8" fillId="57" borderId="304" xfId="0" applyNumberFormat="1" applyFont="1" applyFill="1" applyBorder="1" applyAlignment="1" applyProtection="1">
      <alignment horizontal="center" vertical="center"/>
      <protection/>
    </xf>
    <xf numFmtId="180" fontId="2" fillId="57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89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83" xfId="0" applyNumberFormat="1" applyFont="1" applyFill="1" applyBorder="1" applyAlignment="1" applyProtection="1">
      <alignment horizontal="center" vertical="center" textRotation="90" wrapText="1"/>
      <protection/>
    </xf>
    <xf numFmtId="181" fontId="39" fillId="57" borderId="183" xfId="0" applyNumberFormat="1" applyFont="1" applyFill="1" applyBorder="1" applyAlignment="1" applyProtection="1">
      <alignment horizontal="center" vertical="center"/>
      <protection/>
    </xf>
    <xf numFmtId="181" fontId="39" fillId="57" borderId="301" xfId="0" applyNumberFormat="1" applyFont="1" applyFill="1" applyBorder="1" applyAlignment="1" applyProtection="1">
      <alignment horizontal="center" vertical="center"/>
      <protection/>
    </xf>
    <xf numFmtId="181" fontId="39" fillId="57" borderId="302" xfId="0" applyNumberFormat="1" applyFont="1" applyFill="1" applyBorder="1" applyAlignment="1" applyProtection="1">
      <alignment horizontal="center" vertical="center"/>
      <protection/>
    </xf>
    <xf numFmtId="0" fontId="4" fillId="57" borderId="95" xfId="0" applyFont="1" applyFill="1" applyBorder="1" applyAlignment="1">
      <alignment horizontal="right" vertical="center" wrapText="1"/>
    </xf>
    <xf numFmtId="0" fontId="4" fillId="57" borderId="176" xfId="0" applyFont="1" applyFill="1" applyBorder="1" applyAlignment="1">
      <alignment horizontal="right" vertical="center" wrapText="1"/>
    </xf>
    <xf numFmtId="0" fontId="4" fillId="57" borderId="241" xfId="0" applyFont="1" applyFill="1" applyBorder="1" applyAlignment="1">
      <alignment horizontal="right" vertical="center" wrapText="1"/>
    </xf>
    <xf numFmtId="0" fontId="39" fillId="57" borderId="95" xfId="0" applyNumberFormat="1" applyFont="1" applyFill="1" applyBorder="1" applyAlignment="1" applyProtection="1">
      <alignment horizontal="center" vertical="center"/>
      <protection/>
    </xf>
    <xf numFmtId="0" fontId="39" fillId="57" borderId="176" xfId="0" applyNumberFormat="1" applyFont="1" applyFill="1" applyBorder="1" applyAlignment="1" applyProtection="1">
      <alignment horizontal="center" vertical="center"/>
      <protection/>
    </xf>
    <xf numFmtId="0" fontId="39" fillId="57" borderId="241" xfId="0" applyNumberFormat="1" applyFont="1" applyFill="1" applyBorder="1" applyAlignment="1" applyProtection="1">
      <alignment horizontal="center" vertical="center"/>
      <protection/>
    </xf>
    <xf numFmtId="49" fontId="39" fillId="57" borderId="95" xfId="0" applyNumberFormat="1" applyFont="1" applyFill="1" applyBorder="1" applyAlignment="1" applyProtection="1">
      <alignment horizontal="center" vertical="center" wrapText="1"/>
      <protection/>
    </xf>
    <xf numFmtId="49" fontId="39" fillId="57" borderId="176" xfId="0" applyNumberFormat="1" applyFont="1" applyFill="1" applyBorder="1" applyAlignment="1" applyProtection="1">
      <alignment horizontal="center" vertical="center" wrapText="1"/>
      <protection/>
    </xf>
    <xf numFmtId="49" fontId="39" fillId="57" borderId="241" xfId="0" applyNumberFormat="1" applyFont="1" applyFill="1" applyBorder="1" applyAlignment="1" applyProtection="1">
      <alignment horizontal="center" vertical="center" wrapText="1"/>
      <protection/>
    </xf>
    <xf numFmtId="0" fontId="6" fillId="57" borderId="259" xfId="0" applyFont="1" applyFill="1" applyBorder="1" applyAlignment="1">
      <alignment horizontal="center" vertical="center" wrapText="1"/>
    </xf>
    <xf numFmtId="0" fontId="6" fillId="57" borderId="262" xfId="0" applyFont="1" applyFill="1" applyBorder="1" applyAlignment="1">
      <alignment horizontal="center" vertical="center" wrapText="1"/>
    </xf>
    <xf numFmtId="0" fontId="6" fillId="57" borderId="81" xfId="0" applyFont="1" applyFill="1" applyBorder="1" applyAlignment="1">
      <alignment horizontal="center" vertical="center" wrapText="1"/>
    </xf>
    <xf numFmtId="0" fontId="6" fillId="57" borderId="305" xfId="0" applyFont="1" applyFill="1" applyBorder="1" applyAlignment="1">
      <alignment horizontal="center" vertical="center" wrapText="1"/>
    </xf>
    <xf numFmtId="0" fontId="6" fillId="57" borderId="265" xfId="0" applyFont="1" applyFill="1" applyBorder="1" applyAlignment="1">
      <alignment horizontal="center" vertical="center" wrapText="1"/>
    </xf>
    <xf numFmtId="0" fontId="6" fillId="57" borderId="306" xfId="0" applyFont="1" applyFill="1" applyBorder="1" applyAlignment="1">
      <alignment horizontal="center" vertical="center" wrapText="1"/>
    </xf>
    <xf numFmtId="180" fontId="2" fillId="57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101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137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307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273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84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262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0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265" xfId="0" applyNumberFormat="1" applyFont="1" applyFill="1" applyBorder="1" applyAlignment="1" applyProtection="1">
      <alignment horizontal="center" vertical="center" textRotation="90" wrapText="1"/>
      <protection/>
    </xf>
    <xf numFmtId="49" fontId="8" fillId="57" borderId="308" xfId="0" applyNumberFormat="1" applyFont="1" applyFill="1" applyBorder="1" applyAlignment="1" applyProtection="1">
      <alignment horizontal="center" vertical="center" wrapText="1"/>
      <protection/>
    </xf>
    <xf numFmtId="49" fontId="8" fillId="57" borderId="309" xfId="0" applyNumberFormat="1" applyFont="1" applyFill="1" applyBorder="1" applyAlignment="1" applyProtection="1">
      <alignment horizontal="center" vertical="center" wrapText="1"/>
      <protection/>
    </xf>
    <xf numFmtId="49" fontId="8" fillId="57" borderId="310" xfId="0" applyNumberFormat="1" applyFont="1" applyFill="1" applyBorder="1" applyAlignment="1" applyProtection="1">
      <alignment horizontal="center" vertical="center" wrapText="1"/>
      <protection/>
    </xf>
    <xf numFmtId="49" fontId="8" fillId="57" borderId="251" xfId="0" applyNumberFormat="1" applyFont="1" applyFill="1" applyBorder="1" applyAlignment="1" applyProtection="1">
      <alignment horizontal="center" vertical="center" wrapText="1"/>
      <protection/>
    </xf>
    <xf numFmtId="49" fontId="8" fillId="57" borderId="265" xfId="0" applyNumberFormat="1" applyFont="1" applyFill="1" applyBorder="1" applyAlignment="1" applyProtection="1">
      <alignment horizontal="center" vertical="center" wrapText="1"/>
      <protection/>
    </xf>
    <xf numFmtId="49" fontId="8" fillId="57" borderId="252" xfId="0" applyNumberFormat="1" applyFont="1" applyFill="1" applyBorder="1" applyAlignment="1" applyProtection="1">
      <alignment horizontal="center" vertical="center" wrapText="1"/>
      <protection/>
    </xf>
    <xf numFmtId="0" fontId="6" fillId="57" borderId="95" xfId="0" applyFont="1" applyFill="1" applyBorder="1" applyAlignment="1">
      <alignment horizontal="right" vertical="center" wrapText="1"/>
    </xf>
    <xf numFmtId="0" fontId="6" fillId="57" borderId="96" xfId="0" applyFont="1" applyFill="1" applyBorder="1" applyAlignment="1">
      <alignment horizontal="right" vertical="center" wrapText="1"/>
    </xf>
    <xf numFmtId="0" fontId="5" fillId="57" borderId="258" xfId="0" applyNumberFormat="1" applyFont="1" applyFill="1" applyBorder="1" applyAlignment="1" applyProtection="1">
      <alignment horizontal="center" vertical="center" wrapText="1"/>
      <protection/>
    </xf>
    <xf numFmtId="0" fontId="5" fillId="57" borderId="262" xfId="0" applyNumberFormat="1" applyFont="1" applyFill="1" applyBorder="1" applyAlignment="1" applyProtection="1">
      <alignment horizontal="center" vertical="center" wrapText="1"/>
      <protection/>
    </xf>
    <xf numFmtId="0" fontId="5" fillId="57" borderId="260" xfId="0" applyNumberFormat="1" applyFont="1" applyFill="1" applyBorder="1" applyAlignment="1" applyProtection="1">
      <alignment horizontal="center" vertical="center" wrapText="1"/>
      <protection/>
    </xf>
    <xf numFmtId="0" fontId="5" fillId="57" borderId="251" xfId="0" applyNumberFormat="1" applyFont="1" applyFill="1" applyBorder="1" applyAlignment="1" applyProtection="1">
      <alignment horizontal="center" vertical="center" wrapText="1"/>
      <protection/>
    </xf>
    <xf numFmtId="0" fontId="5" fillId="57" borderId="265" xfId="0" applyNumberFormat="1" applyFont="1" applyFill="1" applyBorder="1" applyAlignment="1" applyProtection="1">
      <alignment horizontal="center" vertical="center" wrapText="1"/>
      <protection/>
    </xf>
    <xf numFmtId="0" fontId="5" fillId="57" borderId="252" xfId="0" applyNumberFormat="1" applyFont="1" applyFill="1" applyBorder="1" applyAlignment="1" applyProtection="1">
      <alignment horizontal="center" vertical="center" wrapText="1"/>
      <protection/>
    </xf>
    <xf numFmtId="0" fontId="6" fillId="57" borderId="176" xfId="0" applyFont="1" applyFill="1" applyBorder="1" applyAlignment="1">
      <alignment horizontal="right" vertical="center" wrapText="1"/>
    </xf>
    <xf numFmtId="0" fontId="6" fillId="57" borderId="241" xfId="0" applyFont="1" applyFill="1" applyBorder="1" applyAlignment="1">
      <alignment horizontal="right" vertical="center" wrapText="1"/>
    </xf>
    <xf numFmtId="2" fontId="4" fillId="57" borderId="311" xfId="0" applyNumberFormat="1" applyFont="1" applyFill="1" applyBorder="1" applyAlignment="1" applyProtection="1">
      <alignment horizontal="center" vertical="center" wrapText="1"/>
      <protection/>
    </xf>
    <xf numFmtId="2" fontId="15" fillId="57" borderId="0" xfId="0" applyNumberFormat="1" applyFont="1" applyFill="1" applyBorder="1" applyAlignment="1">
      <alignment horizontal="center" vertical="center" wrapText="1"/>
    </xf>
    <xf numFmtId="2" fontId="15" fillId="57" borderId="312" xfId="0" applyNumberFormat="1" applyFont="1" applyFill="1" applyBorder="1" applyAlignment="1">
      <alignment horizontal="center" vertical="center" wrapText="1"/>
    </xf>
    <xf numFmtId="180" fontId="2" fillId="57" borderId="20" xfId="0" applyNumberFormat="1" applyFont="1" applyFill="1" applyBorder="1" applyAlignment="1" applyProtection="1">
      <alignment horizontal="center" vertical="center" wrapText="1"/>
      <protection/>
    </xf>
    <xf numFmtId="180" fontId="2" fillId="57" borderId="41" xfId="0" applyNumberFormat="1" applyFont="1" applyFill="1" applyBorder="1" applyAlignment="1" applyProtection="1">
      <alignment horizontal="center" vertical="center" wrapText="1"/>
      <protection/>
    </xf>
    <xf numFmtId="180" fontId="2" fillId="57" borderId="27" xfId="0" applyNumberFormat="1" applyFont="1" applyFill="1" applyBorder="1" applyAlignment="1" applyProtection="1">
      <alignment horizontal="center" vertical="center" wrapText="1"/>
      <protection/>
    </xf>
    <xf numFmtId="180" fontId="2" fillId="57" borderId="23" xfId="0" applyNumberFormat="1" applyFont="1" applyFill="1" applyBorder="1" applyAlignment="1" applyProtection="1">
      <alignment horizontal="left" vertical="top" textRotation="90" wrapText="1"/>
      <protection/>
    </xf>
    <xf numFmtId="180" fontId="2" fillId="57" borderId="89" xfId="0" applyNumberFormat="1" applyFont="1" applyFill="1" applyBorder="1" applyAlignment="1" applyProtection="1">
      <alignment horizontal="left" vertical="top" textRotation="90" wrapText="1"/>
      <protection/>
    </xf>
    <xf numFmtId="180" fontId="2" fillId="57" borderId="83" xfId="0" applyNumberFormat="1" applyFont="1" applyFill="1" applyBorder="1" applyAlignment="1" applyProtection="1">
      <alignment horizontal="left" vertical="top" textRotation="90" wrapText="1"/>
      <protection/>
    </xf>
    <xf numFmtId="0" fontId="6" fillId="57" borderId="28" xfId="92" applyFont="1" applyFill="1" applyBorder="1" applyAlignment="1">
      <alignment horizontal="center" vertical="center" wrapText="1"/>
      <protection/>
    </xf>
    <xf numFmtId="0" fontId="6" fillId="57" borderId="29" xfId="92" applyFont="1" applyFill="1" applyBorder="1" applyAlignment="1">
      <alignment horizontal="center" vertical="center" wrapText="1"/>
      <protection/>
    </xf>
    <xf numFmtId="0" fontId="6" fillId="57" borderId="175" xfId="92" applyFont="1" applyFill="1" applyBorder="1" applyAlignment="1">
      <alignment horizontal="center" vertical="center" wrapText="1"/>
      <protection/>
    </xf>
    <xf numFmtId="180" fontId="4" fillId="57" borderId="291" xfId="0" applyNumberFormat="1" applyFont="1" applyFill="1" applyBorder="1" applyAlignment="1" applyProtection="1">
      <alignment horizontal="center" vertical="center"/>
      <protection/>
    </xf>
    <xf numFmtId="180" fontId="4" fillId="57" borderId="195" xfId="0" applyNumberFormat="1" applyFont="1" applyFill="1" applyBorder="1" applyAlignment="1" applyProtection="1">
      <alignment horizontal="center" vertical="center"/>
      <protection/>
    </xf>
    <xf numFmtId="180" fontId="4" fillId="57" borderId="290" xfId="0" applyNumberFormat="1" applyFont="1" applyFill="1" applyBorder="1" applyAlignment="1" applyProtection="1">
      <alignment horizontal="center" vertical="center"/>
      <protection/>
    </xf>
    <xf numFmtId="180" fontId="2" fillId="57" borderId="258" xfId="0" applyNumberFormat="1" applyFont="1" applyFill="1" applyBorder="1" applyAlignment="1" applyProtection="1">
      <alignment horizontal="center" vertical="center"/>
      <protection/>
    </xf>
    <xf numFmtId="180" fontId="2" fillId="57" borderId="262" xfId="0" applyNumberFormat="1" applyFont="1" applyFill="1" applyBorder="1" applyAlignment="1" applyProtection="1">
      <alignment horizontal="center" vertical="center"/>
      <protection/>
    </xf>
    <xf numFmtId="180" fontId="2" fillId="57" borderId="260" xfId="0" applyNumberFormat="1" applyFont="1" applyFill="1" applyBorder="1" applyAlignment="1" applyProtection="1">
      <alignment horizontal="center" vertical="center"/>
      <protection/>
    </xf>
    <xf numFmtId="180" fontId="2" fillId="57" borderId="251" xfId="0" applyNumberFormat="1" applyFont="1" applyFill="1" applyBorder="1" applyAlignment="1" applyProtection="1">
      <alignment horizontal="center" vertical="center"/>
      <protection/>
    </xf>
    <xf numFmtId="180" fontId="2" fillId="57" borderId="265" xfId="0" applyNumberFormat="1" applyFont="1" applyFill="1" applyBorder="1" applyAlignment="1" applyProtection="1">
      <alignment horizontal="center" vertical="center"/>
      <protection/>
    </xf>
    <xf numFmtId="180" fontId="2" fillId="57" borderId="252" xfId="0" applyNumberFormat="1" applyFont="1" applyFill="1" applyBorder="1" applyAlignment="1" applyProtection="1">
      <alignment horizontal="center" vertical="center"/>
      <protection/>
    </xf>
    <xf numFmtId="0" fontId="2" fillId="57" borderId="86" xfId="0" applyNumberFormat="1" applyFont="1" applyFill="1" applyBorder="1" applyAlignment="1" applyProtection="1">
      <alignment horizontal="center" vertical="center" textRotation="90"/>
      <protection/>
    </xf>
    <xf numFmtId="0" fontId="2" fillId="57" borderId="66" xfId="0" applyNumberFormat="1" applyFont="1" applyFill="1" applyBorder="1" applyAlignment="1" applyProtection="1">
      <alignment horizontal="center" vertical="center" textRotation="90"/>
      <protection/>
    </xf>
    <xf numFmtId="0" fontId="2" fillId="57" borderId="184" xfId="0" applyNumberFormat="1" applyFont="1" applyFill="1" applyBorder="1" applyAlignment="1" applyProtection="1">
      <alignment horizontal="center" vertical="center" textRotation="90"/>
      <protection/>
    </xf>
    <xf numFmtId="180" fontId="2" fillId="57" borderId="95" xfId="0" applyNumberFormat="1" applyFont="1" applyFill="1" applyBorder="1" applyAlignment="1" applyProtection="1">
      <alignment horizontal="center" vertical="center"/>
      <protection/>
    </xf>
    <xf numFmtId="180" fontId="2" fillId="57" borderId="176" xfId="0" applyNumberFormat="1" applyFont="1" applyFill="1" applyBorder="1" applyAlignment="1" applyProtection="1">
      <alignment horizontal="center" vertical="center"/>
      <protection/>
    </xf>
    <xf numFmtId="180" fontId="2" fillId="57" borderId="96" xfId="0" applyNumberFormat="1" applyFont="1" applyFill="1" applyBorder="1" applyAlignment="1" applyProtection="1">
      <alignment horizontal="center" vertical="center"/>
      <protection/>
    </xf>
    <xf numFmtId="180" fontId="2" fillId="57" borderId="313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241" xfId="0" applyNumberFormat="1" applyFont="1" applyFill="1" applyBorder="1" applyAlignment="1" applyProtection="1">
      <alignment horizontal="center" vertical="center"/>
      <protection/>
    </xf>
    <xf numFmtId="180" fontId="2" fillId="57" borderId="255" xfId="0" applyNumberFormat="1" applyFont="1" applyFill="1" applyBorder="1" applyAlignment="1" applyProtection="1">
      <alignment horizontal="center" vertical="center" wrapText="1"/>
      <protection/>
    </xf>
    <xf numFmtId="180" fontId="2" fillId="57" borderId="227" xfId="0" applyNumberFormat="1" applyFont="1" applyFill="1" applyBorder="1" applyAlignment="1" applyProtection="1">
      <alignment horizontal="center" vertical="center" wrapText="1"/>
      <protection/>
    </xf>
    <xf numFmtId="180" fontId="2" fillId="57" borderId="232" xfId="0" applyNumberFormat="1" applyFont="1" applyFill="1" applyBorder="1" applyAlignment="1" applyProtection="1">
      <alignment horizontal="center" vertical="center" wrapText="1"/>
      <protection/>
    </xf>
    <xf numFmtId="180" fontId="2" fillId="57" borderId="256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254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82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91" xfId="0" applyNumberFormat="1" applyFont="1" applyFill="1" applyBorder="1" applyAlignment="1" applyProtection="1">
      <alignment horizontal="center" vertical="center" wrapText="1"/>
      <protection/>
    </xf>
    <xf numFmtId="180" fontId="2" fillId="57" borderId="314" xfId="0" applyNumberFormat="1" applyFont="1" applyFill="1" applyBorder="1" applyAlignment="1" applyProtection="1">
      <alignment horizontal="center" vertical="center" wrapText="1"/>
      <protection/>
    </xf>
    <xf numFmtId="180" fontId="2" fillId="57" borderId="95" xfId="0" applyNumberFormat="1" applyFont="1" applyFill="1" applyBorder="1" applyAlignment="1" applyProtection="1">
      <alignment horizontal="center" vertical="center" wrapText="1"/>
      <protection/>
    </xf>
    <xf numFmtId="180" fontId="2" fillId="57" borderId="176" xfId="0" applyNumberFormat="1" applyFont="1" applyFill="1" applyBorder="1" applyAlignment="1" applyProtection="1">
      <alignment horizontal="center" vertical="center" wrapText="1"/>
      <protection/>
    </xf>
    <xf numFmtId="180" fontId="2" fillId="57" borderId="241" xfId="0" applyNumberFormat="1" applyFont="1" applyFill="1" applyBorder="1" applyAlignment="1" applyProtection="1">
      <alignment horizontal="center" vertical="center" wrapText="1"/>
      <protection/>
    </xf>
    <xf numFmtId="180" fontId="2" fillId="57" borderId="91" xfId="0" applyNumberFormat="1" applyFont="1" applyFill="1" applyBorder="1" applyAlignment="1" applyProtection="1">
      <alignment horizontal="center" vertical="center"/>
      <protection/>
    </xf>
    <xf numFmtId="180" fontId="2" fillId="57" borderId="223" xfId="0" applyNumberFormat="1" applyFont="1" applyFill="1" applyBorder="1" applyAlignment="1" applyProtection="1">
      <alignment horizontal="center" vertical="center"/>
      <protection/>
    </xf>
    <xf numFmtId="180" fontId="2" fillId="57" borderId="315" xfId="0" applyNumberFormat="1" applyFont="1" applyFill="1" applyBorder="1" applyAlignment="1" applyProtection="1">
      <alignment horizontal="center" vertical="center"/>
      <protection/>
    </xf>
    <xf numFmtId="180" fontId="2" fillId="57" borderId="316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157" xfId="0" applyNumberFormat="1" applyFont="1" applyFill="1" applyBorder="1" applyAlignment="1" applyProtection="1">
      <alignment horizontal="center" vertical="center" textRotation="90" wrapText="1"/>
      <protection/>
    </xf>
    <xf numFmtId="180" fontId="2" fillId="57" borderId="136" xfId="0" applyNumberFormat="1" applyFont="1" applyFill="1" applyBorder="1" applyAlignment="1" applyProtection="1">
      <alignment horizontal="center" vertical="center" textRotation="90" wrapText="1"/>
      <protection/>
    </xf>
    <xf numFmtId="180" fontId="6" fillId="57" borderId="202" xfId="0" applyNumberFormat="1" applyFont="1" applyFill="1" applyBorder="1" applyAlignment="1" applyProtection="1">
      <alignment horizontal="center" vertical="center"/>
      <protection/>
    </xf>
    <xf numFmtId="180" fontId="6" fillId="57" borderId="220" xfId="0" applyNumberFormat="1" applyFont="1" applyFill="1" applyBorder="1" applyAlignment="1" applyProtection="1">
      <alignment horizontal="center" vertical="center"/>
      <protection/>
    </xf>
    <xf numFmtId="180" fontId="6" fillId="57" borderId="219" xfId="0" applyNumberFormat="1" applyFont="1" applyFill="1" applyBorder="1" applyAlignment="1" applyProtection="1">
      <alignment horizontal="center" vertical="center"/>
      <protection/>
    </xf>
    <xf numFmtId="0" fontId="2" fillId="57" borderId="202" xfId="0" applyFont="1" applyFill="1" applyBorder="1" applyAlignment="1">
      <alignment horizontal="center" vertical="center"/>
    </xf>
    <xf numFmtId="0" fontId="2" fillId="57" borderId="220" xfId="0" applyFont="1" applyFill="1" applyBorder="1" applyAlignment="1">
      <alignment horizontal="center" vertical="center"/>
    </xf>
    <xf numFmtId="0" fontId="2" fillId="57" borderId="219" xfId="0" applyFont="1" applyFill="1" applyBorder="1" applyAlignment="1">
      <alignment horizontal="center" vertical="center"/>
    </xf>
    <xf numFmtId="0" fontId="4" fillId="57" borderId="317" xfId="0" applyFont="1" applyFill="1" applyBorder="1" applyAlignment="1">
      <alignment horizontal="right" vertical="center" wrapText="1"/>
    </xf>
    <xf numFmtId="0" fontId="4" fillId="57" borderId="318" xfId="0" applyFont="1" applyFill="1" applyBorder="1" applyAlignment="1">
      <alignment horizontal="right" vertical="center" wrapText="1"/>
    </xf>
    <xf numFmtId="0" fontId="4" fillId="57" borderId="319" xfId="0" applyFont="1" applyFill="1" applyBorder="1" applyAlignment="1">
      <alignment horizontal="right" vertical="center" wrapText="1"/>
    </xf>
    <xf numFmtId="49" fontId="39" fillId="57" borderId="245" xfId="0" applyNumberFormat="1" applyFont="1" applyFill="1" applyBorder="1" applyAlignment="1" applyProtection="1">
      <alignment horizontal="center" vertical="center" wrapText="1"/>
      <protection/>
    </xf>
    <xf numFmtId="0" fontId="42" fillId="57" borderId="128" xfId="0" applyFont="1" applyFill="1" applyBorder="1" applyAlignment="1">
      <alignment horizontal="center" vertical="center" wrapText="1"/>
    </xf>
    <xf numFmtId="0" fontId="42" fillId="57" borderId="242" xfId="0" applyFont="1" applyFill="1" applyBorder="1" applyAlignment="1">
      <alignment horizontal="center" vertical="center" wrapText="1"/>
    </xf>
    <xf numFmtId="49" fontId="4" fillId="57" borderId="231" xfId="0" applyNumberFormat="1" applyFont="1" applyFill="1" applyBorder="1" applyAlignment="1" applyProtection="1">
      <alignment horizontal="center" vertical="center" wrapText="1"/>
      <protection/>
    </xf>
    <xf numFmtId="49" fontId="4" fillId="57" borderId="131" xfId="0" applyNumberFormat="1" applyFont="1" applyFill="1" applyBorder="1" applyAlignment="1" applyProtection="1">
      <alignment horizontal="center" vertical="center" wrapText="1"/>
      <protection/>
    </xf>
    <xf numFmtId="49" fontId="4" fillId="57" borderId="212" xfId="0" applyNumberFormat="1" applyFont="1" applyFill="1" applyBorder="1" applyAlignment="1" applyProtection="1">
      <alignment horizontal="center" vertical="center" wrapText="1"/>
      <protection/>
    </xf>
    <xf numFmtId="0" fontId="6" fillId="57" borderId="251" xfId="0" applyFont="1" applyFill="1" applyBorder="1" applyAlignment="1">
      <alignment horizontal="right" vertical="center" wrapText="1"/>
    </xf>
    <xf numFmtId="0" fontId="6" fillId="57" borderId="265" xfId="0" applyFont="1" applyFill="1" applyBorder="1" applyAlignment="1">
      <alignment horizontal="right" vertical="center" wrapText="1"/>
    </xf>
    <xf numFmtId="0" fontId="6" fillId="57" borderId="252" xfId="0" applyFont="1" applyFill="1" applyBorder="1" applyAlignment="1">
      <alignment horizontal="right" vertical="center" wrapText="1"/>
    </xf>
    <xf numFmtId="49" fontId="39" fillId="57" borderId="126" xfId="0" applyNumberFormat="1" applyFont="1" applyFill="1" applyBorder="1" applyAlignment="1" applyProtection="1">
      <alignment horizontal="center" vertical="center" wrapText="1"/>
      <protection/>
    </xf>
    <xf numFmtId="0" fontId="15" fillId="57" borderId="128" xfId="0" applyFont="1" applyFill="1" applyBorder="1" applyAlignment="1">
      <alignment horizontal="center" vertical="center" wrapText="1"/>
    </xf>
    <xf numFmtId="0" fontId="15" fillId="57" borderId="127" xfId="0" applyFont="1" applyFill="1" applyBorder="1" applyAlignment="1">
      <alignment horizontal="center" vertical="center" wrapText="1"/>
    </xf>
    <xf numFmtId="49" fontId="6" fillId="57" borderId="295" xfId="0" applyNumberFormat="1" applyFont="1" applyFill="1" applyBorder="1" applyAlignment="1" applyProtection="1">
      <alignment horizontal="center" vertical="center" wrapText="1"/>
      <protection/>
    </xf>
    <xf numFmtId="0" fontId="43" fillId="57" borderId="293" xfId="0" applyFont="1" applyFill="1" applyBorder="1" applyAlignment="1">
      <alignment vertical="center" wrapText="1"/>
    </xf>
    <xf numFmtId="0" fontId="43" fillId="57" borderId="296" xfId="0" applyFont="1" applyFill="1" applyBorder="1" applyAlignment="1">
      <alignment vertical="center" wrapText="1"/>
    </xf>
    <xf numFmtId="2" fontId="4" fillId="57" borderId="258" xfId="0" applyNumberFormat="1" applyFont="1" applyFill="1" applyBorder="1" applyAlignment="1" applyProtection="1">
      <alignment horizontal="center" vertical="center" wrapText="1"/>
      <protection/>
    </xf>
    <xf numFmtId="2" fontId="15" fillId="57" borderId="176" xfId="0" applyNumberFormat="1" applyFont="1" applyFill="1" applyBorder="1" applyAlignment="1">
      <alignment horizontal="center" vertical="center" wrapText="1"/>
    </xf>
    <xf numFmtId="2" fontId="15" fillId="57" borderId="241" xfId="0" applyNumberFormat="1" applyFont="1" applyFill="1" applyBorder="1" applyAlignment="1">
      <alignment horizontal="center" vertical="center" wrapText="1"/>
    </xf>
    <xf numFmtId="49" fontId="6" fillId="57" borderId="265" xfId="0" applyNumberFormat="1" applyFont="1" applyFill="1" applyBorder="1" applyAlignment="1">
      <alignment horizontal="center" vertical="center" wrapText="1"/>
    </xf>
    <xf numFmtId="49" fontId="6" fillId="57" borderId="252" xfId="0" applyNumberFormat="1" applyFont="1" applyFill="1" applyBorder="1" applyAlignment="1">
      <alignment horizontal="center" vertical="center" wrapText="1"/>
    </xf>
    <xf numFmtId="0" fontId="6" fillId="57" borderId="128" xfId="0" applyFont="1" applyFill="1" applyBorder="1" applyAlignment="1" applyProtection="1">
      <alignment horizontal="right" vertical="center"/>
      <protection/>
    </xf>
    <xf numFmtId="49" fontId="6" fillId="57" borderId="180" xfId="0" applyNumberFormat="1" applyFont="1" applyFill="1" applyBorder="1" applyAlignment="1" applyProtection="1">
      <alignment horizontal="center" vertical="center"/>
      <protection/>
    </xf>
    <xf numFmtId="49" fontId="6" fillId="57" borderId="303" xfId="0" applyNumberFormat="1" applyFont="1" applyFill="1" applyBorder="1" applyAlignment="1" applyProtection="1">
      <alignment horizontal="center" vertical="center"/>
      <protection/>
    </xf>
    <xf numFmtId="49" fontId="6" fillId="57" borderId="304" xfId="0" applyNumberFormat="1" applyFont="1" applyFill="1" applyBorder="1" applyAlignment="1" applyProtection="1">
      <alignment horizontal="center" vertical="center"/>
      <protection/>
    </xf>
    <xf numFmtId="0" fontId="4" fillId="57" borderId="95" xfId="0" applyFont="1" applyFill="1" applyBorder="1" applyAlignment="1">
      <alignment horizontal="center" vertical="center" wrapText="1"/>
    </xf>
    <xf numFmtId="0" fontId="15" fillId="57" borderId="176" xfId="0" applyFont="1" applyFill="1" applyBorder="1" applyAlignment="1">
      <alignment vertical="center" wrapText="1"/>
    </xf>
    <xf numFmtId="0" fontId="15" fillId="57" borderId="241" xfId="0" applyFont="1" applyFill="1" applyBorder="1" applyAlignment="1">
      <alignment vertical="center" wrapText="1"/>
    </xf>
    <xf numFmtId="49" fontId="6" fillId="57" borderId="126" xfId="93" applyNumberFormat="1" applyFont="1" applyFill="1" applyBorder="1" applyAlignment="1" applyProtection="1">
      <alignment horizontal="center" vertical="center" wrapText="1"/>
      <protection hidden="1"/>
    </xf>
    <xf numFmtId="0" fontId="0" fillId="57" borderId="128" xfId="0" applyFont="1" applyFill="1" applyBorder="1" applyAlignment="1">
      <alignment horizontal="center" vertical="center" wrapText="1"/>
    </xf>
    <xf numFmtId="0" fontId="0" fillId="57" borderId="127" xfId="0" applyFont="1" applyFill="1" applyBorder="1" applyAlignment="1">
      <alignment horizontal="center" vertical="center" wrapText="1"/>
    </xf>
    <xf numFmtId="0" fontId="6" fillId="57" borderId="30" xfId="0" applyFont="1" applyFill="1" applyBorder="1" applyAlignment="1">
      <alignment horizontal="right" vertical="center"/>
    </xf>
    <xf numFmtId="0" fontId="6" fillId="57" borderId="42" xfId="0" applyFont="1" applyFill="1" applyBorder="1" applyAlignment="1">
      <alignment horizontal="right" vertical="center"/>
    </xf>
    <xf numFmtId="0" fontId="6" fillId="57" borderId="104" xfId="0" applyFont="1" applyFill="1" applyBorder="1" applyAlignment="1">
      <alignment horizontal="right" vertical="center"/>
    </xf>
    <xf numFmtId="0" fontId="2" fillId="57" borderId="0" xfId="0" applyFont="1" applyFill="1" applyBorder="1" applyAlignment="1">
      <alignment horizontal="left" vertical="center" wrapText="1"/>
    </xf>
    <xf numFmtId="0" fontId="4" fillId="57" borderId="95" xfId="0" applyFont="1" applyFill="1" applyBorder="1" applyAlignment="1" applyProtection="1">
      <alignment horizontal="center" vertical="center" wrapText="1"/>
      <protection/>
    </xf>
    <xf numFmtId="0" fontId="15" fillId="57" borderId="176" xfId="0" applyFont="1" applyFill="1" applyBorder="1" applyAlignment="1">
      <alignment horizontal="center" vertical="center" wrapText="1"/>
    </xf>
    <xf numFmtId="0" fontId="15" fillId="57" borderId="241" xfId="0" applyFont="1" applyFill="1" applyBorder="1" applyAlignment="1">
      <alignment horizontal="center" vertical="center" wrapText="1"/>
    </xf>
    <xf numFmtId="0" fontId="2" fillId="57" borderId="95" xfId="0" applyFont="1" applyFill="1" applyBorder="1" applyAlignment="1">
      <alignment horizontal="center" vertical="center"/>
    </xf>
    <xf numFmtId="0" fontId="2" fillId="57" borderId="176" xfId="0" applyFont="1" applyFill="1" applyBorder="1" applyAlignment="1">
      <alignment horizontal="center" vertical="center"/>
    </xf>
    <xf numFmtId="0" fontId="2" fillId="57" borderId="266" xfId="0" applyFont="1" applyFill="1" applyBorder="1" applyAlignment="1">
      <alignment horizontal="center" vertical="center"/>
    </xf>
    <xf numFmtId="0" fontId="6" fillId="57" borderId="30" xfId="0" applyFont="1" applyFill="1" applyBorder="1" applyAlignment="1" applyProtection="1">
      <alignment horizontal="right" vertical="center"/>
      <protection/>
    </xf>
    <xf numFmtId="0" fontId="6" fillId="57" borderId="42" xfId="0" applyFont="1" applyFill="1" applyBorder="1" applyAlignment="1" applyProtection="1">
      <alignment horizontal="right" vertical="center"/>
      <protection/>
    </xf>
    <xf numFmtId="0" fontId="6" fillId="57" borderId="104" xfId="0" applyFont="1" applyFill="1" applyBorder="1" applyAlignment="1" applyProtection="1">
      <alignment horizontal="right" vertical="center"/>
      <protection/>
    </xf>
    <xf numFmtId="0" fontId="6" fillId="57" borderId="179" xfId="0" applyFont="1" applyFill="1" applyBorder="1" applyAlignment="1">
      <alignment horizontal="left" vertical="center" wrapText="1"/>
    </xf>
    <xf numFmtId="0" fontId="6" fillId="57" borderId="320" xfId="0" applyFont="1" applyFill="1" applyBorder="1" applyAlignment="1">
      <alignment horizontal="left" vertical="center" wrapText="1"/>
    </xf>
    <xf numFmtId="49" fontId="4" fillId="57" borderId="95" xfId="0" applyNumberFormat="1" applyFont="1" applyFill="1" applyBorder="1" applyAlignment="1">
      <alignment horizontal="center" vertical="center" wrapText="1"/>
    </xf>
    <xf numFmtId="0" fontId="40" fillId="57" borderId="176" xfId="0" applyFont="1" applyFill="1" applyBorder="1" applyAlignment="1">
      <alignment vertical="center" wrapText="1"/>
    </xf>
    <xf numFmtId="0" fontId="40" fillId="57" borderId="241" xfId="0" applyFont="1" applyFill="1" applyBorder="1" applyAlignment="1">
      <alignment vertical="center" wrapText="1"/>
    </xf>
    <xf numFmtId="0" fontId="2" fillId="57" borderId="241" xfId="0" applyFont="1" applyFill="1" applyBorder="1" applyAlignment="1">
      <alignment horizontal="center" vertical="center"/>
    </xf>
    <xf numFmtId="49" fontId="6" fillId="57" borderId="258" xfId="93" applyNumberFormat="1" applyFont="1" applyFill="1" applyBorder="1" applyAlignment="1" applyProtection="1">
      <alignment horizontal="right" vertical="center"/>
      <protection hidden="1"/>
    </xf>
    <xf numFmtId="49" fontId="6" fillId="57" borderId="260" xfId="93" applyNumberFormat="1" applyFont="1" applyFill="1" applyBorder="1" applyAlignment="1" applyProtection="1">
      <alignment horizontal="right" vertical="center"/>
      <protection hidden="1"/>
    </xf>
    <xf numFmtId="14" fontId="4" fillId="57" borderId="305" xfId="0" applyNumberFormat="1" applyFont="1" applyFill="1" applyBorder="1" applyAlignment="1">
      <alignment horizontal="center" vertical="center" wrapText="1"/>
    </xf>
    <xf numFmtId="0" fontId="15" fillId="57" borderId="265" xfId="0" applyFont="1" applyFill="1" applyBorder="1" applyAlignment="1">
      <alignment horizontal="center" vertical="center" wrapText="1"/>
    </xf>
    <xf numFmtId="0" fontId="15" fillId="57" borderId="306" xfId="0" applyFont="1" applyFill="1" applyBorder="1" applyAlignment="1">
      <alignment horizontal="center" vertical="center" wrapText="1"/>
    </xf>
    <xf numFmtId="49" fontId="4" fillId="57" borderId="95" xfId="0" applyNumberFormat="1" applyFont="1" applyFill="1" applyBorder="1" applyAlignment="1">
      <alignment horizontal="right" vertical="center" wrapText="1"/>
    </xf>
    <xf numFmtId="49" fontId="4" fillId="57" borderId="176" xfId="0" applyNumberFormat="1" applyFont="1" applyFill="1" applyBorder="1" applyAlignment="1">
      <alignment horizontal="right" vertical="center" wrapText="1"/>
    </xf>
    <xf numFmtId="49" fontId="4" fillId="57" borderId="241" xfId="0" applyNumberFormat="1" applyFont="1" applyFill="1" applyBorder="1" applyAlignment="1">
      <alignment horizontal="right" vertical="center" wrapText="1"/>
    </xf>
    <xf numFmtId="49" fontId="39" fillId="57" borderId="95" xfId="0" applyNumberFormat="1" applyFont="1" applyFill="1" applyBorder="1" applyAlignment="1" applyProtection="1">
      <alignment horizontal="center" vertical="center"/>
      <protection/>
    </xf>
    <xf numFmtId="49" fontId="39" fillId="57" borderId="176" xfId="0" applyNumberFormat="1" applyFont="1" applyFill="1" applyBorder="1" applyAlignment="1" applyProtection="1">
      <alignment horizontal="center" vertical="center"/>
      <protection/>
    </xf>
    <xf numFmtId="0" fontId="46" fillId="57" borderId="176" xfId="0" applyFont="1" applyFill="1" applyBorder="1" applyAlignment="1">
      <alignment horizontal="center" vertical="center"/>
    </xf>
    <xf numFmtId="0" fontId="46" fillId="57" borderId="241" xfId="0" applyFont="1" applyFill="1" applyBorder="1" applyAlignment="1">
      <alignment horizontal="center" vertical="center"/>
    </xf>
    <xf numFmtId="49" fontId="4" fillId="57" borderId="95" xfId="0" applyNumberFormat="1" applyFont="1" applyFill="1" applyBorder="1" applyAlignment="1" applyProtection="1">
      <alignment horizontal="right" vertical="center"/>
      <protection/>
    </xf>
    <xf numFmtId="49" fontId="4" fillId="57" borderId="176" xfId="0" applyNumberFormat="1" applyFont="1" applyFill="1" applyBorder="1" applyAlignment="1" applyProtection="1">
      <alignment horizontal="right" vertical="center"/>
      <protection/>
    </xf>
    <xf numFmtId="49" fontId="4" fillId="57" borderId="241" xfId="0" applyNumberFormat="1" applyFont="1" applyFill="1" applyBorder="1" applyAlignment="1" applyProtection="1">
      <alignment horizontal="right" vertical="center"/>
      <protection/>
    </xf>
    <xf numFmtId="0" fontId="6" fillId="57" borderId="30" xfId="0" applyFont="1" applyFill="1" applyBorder="1" applyAlignment="1">
      <alignment horizontal="left" vertical="center" wrapText="1"/>
    </xf>
    <xf numFmtId="0" fontId="6" fillId="57" borderId="321" xfId="0" applyFont="1" applyFill="1" applyBorder="1" applyAlignment="1">
      <alignment horizontal="left" vertical="center" wrapText="1"/>
    </xf>
    <xf numFmtId="49" fontId="39" fillId="57" borderId="180" xfId="0" applyNumberFormat="1" applyFont="1" applyFill="1" applyBorder="1" applyAlignment="1" applyProtection="1">
      <alignment horizontal="center" vertical="center"/>
      <protection/>
    </xf>
    <xf numFmtId="49" fontId="39" fillId="57" borderId="303" xfId="0" applyNumberFormat="1" applyFont="1" applyFill="1" applyBorder="1" applyAlignment="1" applyProtection="1">
      <alignment horizontal="center" vertical="center"/>
      <protection/>
    </xf>
    <xf numFmtId="0" fontId="46" fillId="57" borderId="303" xfId="0" applyFont="1" applyFill="1" applyBorder="1" applyAlignment="1">
      <alignment horizontal="center" vertical="center"/>
    </xf>
    <xf numFmtId="0" fontId="46" fillId="57" borderId="304" xfId="0" applyFont="1" applyFill="1" applyBorder="1" applyAlignment="1">
      <alignment horizontal="center" vertical="center"/>
    </xf>
    <xf numFmtId="49" fontId="4" fillId="57" borderId="95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176" xfId="0" applyFont="1" applyFill="1" applyBorder="1" applyAlignment="1">
      <alignment horizontal="center" vertical="center" wrapText="1"/>
    </xf>
    <xf numFmtId="0" fontId="40" fillId="57" borderId="241" xfId="0" applyFont="1" applyFill="1" applyBorder="1" applyAlignment="1">
      <alignment horizontal="center" vertical="center" wrapText="1"/>
    </xf>
    <xf numFmtId="0" fontId="6" fillId="57" borderId="20" xfId="0" applyFont="1" applyFill="1" applyBorder="1" applyAlignment="1">
      <alignment horizontal="left" vertical="center" wrapText="1"/>
    </xf>
    <xf numFmtId="0" fontId="6" fillId="57" borderId="158" xfId="0" applyFont="1" applyFill="1" applyBorder="1" applyAlignment="1">
      <alignment horizontal="left" vertical="center" wrapText="1"/>
    </xf>
    <xf numFmtId="180" fontId="4" fillId="0" borderId="291" xfId="0" applyNumberFormat="1" applyFont="1" applyFill="1" applyBorder="1" applyAlignment="1" applyProtection="1">
      <alignment horizontal="center" vertical="center"/>
      <protection/>
    </xf>
    <xf numFmtId="180" fontId="4" fillId="0" borderId="195" xfId="0" applyNumberFormat="1" applyFont="1" applyFill="1" applyBorder="1" applyAlignment="1" applyProtection="1">
      <alignment horizontal="center" vertical="center"/>
      <protection/>
    </xf>
    <xf numFmtId="180" fontId="4" fillId="0" borderId="290" xfId="0" applyNumberFormat="1" applyFont="1" applyFill="1" applyBorder="1" applyAlignment="1" applyProtection="1">
      <alignment horizontal="center" vertical="center"/>
      <protection/>
    </xf>
    <xf numFmtId="0" fontId="2" fillId="0" borderId="86" xfId="0" applyNumberFormat="1" applyFont="1" applyFill="1" applyBorder="1" applyAlignment="1" applyProtection="1">
      <alignment horizontal="center" vertical="center" textRotation="90"/>
      <protection/>
    </xf>
    <xf numFmtId="0" fontId="2" fillId="0" borderId="66" xfId="0" applyNumberFormat="1" applyFont="1" applyFill="1" applyBorder="1" applyAlignment="1" applyProtection="1">
      <alignment horizontal="center" vertical="center" textRotation="90"/>
      <protection/>
    </xf>
    <xf numFmtId="0" fontId="2" fillId="0" borderId="184" xfId="0" applyNumberFormat="1" applyFont="1" applyFill="1" applyBorder="1" applyAlignment="1" applyProtection="1">
      <alignment horizontal="center" vertical="center" textRotation="90"/>
      <protection/>
    </xf>
    <xf numFmtId="180" fontId="2" fillId="0" borderId="255" xfId="0" applyNumberFormat="1" applyFont="1" applyFill="1" applyBorder="1" applyAlignment="1" applyProtection="1">
      <alignment horizontal="center" vertical="center" wrapText="1"/>
      <protection/>
    </xf>
    <xf numFmtId="180" fontId="2" fillId="0" borderId="227" xfId="0" applyNumberFormat="1" applyFont="1" applyFill="1" applyBorder="1" applyAlignment="1" applyProtection="1">
      <alignment horizontal="center" vertical="center" wrapText="1"/>
      <protection/>
    </xf>
    <xf numFmtId="180" fontId="2" fillId="0" borderId="232" xfId="0" applyNumberFormat="1" applyFont="1" applyFill="1" applyBorder="1" applyAlignment="1" applyProtection="1">
      <alignment horizontal="center" vertical="center" wrapText="1"/>
      <protection/>
    </xf>
    <xf numFmtId="0" fontId="5" fillId="0" borderId="258" xfId="0" applyNumberFormat="1" applyFont="1" applyFill="1" applyBorder="1" applyAlignment="1" applyProtection="1">
      <alignment horizontal="center" vertical="center" wrapText="1"/>
      <protection/>
    </xf>
    <xf numFmtId="0" fontId="5" fillId="0" borderId="262" xfId="0" applyNumberFormat="1" applyFont="1" applyFill="1" applyBorder="1" applyAlignment="1" applyProtection="1">
      <alignment horizontal="center" vertical="center" wrapText="1"/>
      <protection/>
    </xf>
    <xf numFmtId="0" fontId="5" fillId="0" borderId="260" xfId="0" applyNumberFormat="1" applyFont="1" applyFill="1" applyBorder="1" applyAlignment="1" applyProtection="1">
      <alignment horizontal="center" vertical="center" wrapText="1"/>
      <protection/>
    </xf>
    <xf numFmtId="0" fontId="5" fillId="0" borderId="251" xfId="0" applyNumberFormat="1" applyFont="1" applyFill="1" applyBorder="1" applyAlignment="1" applyProtection="1">
      <alignment horizontal="center" vertical="center" wrapText="1"/>
      <protection/>
    </xf>
    <xf numFmtId="0" fontId="5" fillId="0" borderId="265" xfId="0" applyNumberFormat="1" applyFont="1" applyFill="1" applyBorder="1" applyAlignment="1" applyProtection="1">
      <alignment horizontal="center" vertical="center" wrapText="1"/>
      <protection/>
    </xf>
    <xf numFmtId="0" fontId="5" fillId="0" borderId="252" xfId="0" applyNumberFormat="1" applyFont="1" applyFill="1" applyBorder="1" applyAlignment="1" applyProtection="1">
      <alignment horizontal="center" vertical="center" wrapText="1"/>
      <protection/>
    </xf>
    <xf numFmtId="180" fontId="2" fillId="0" borderId="26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6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5" xfId="0" applyNumberFormat="1" applyFont="1" applyFill="1" applyBorder="1" applyAlignment="1" applyProtection="1">
      <alignment horizontal="center" vertical="center" wrapText="1"/>
      <protection/>
    </xf>
    <xf numFmtId="180" fontId="2" fillId="0" borderId="176" xfId="0" applyNumberFormat="1" applyFont="1" applyFill="1" applyBorder="1" applyAlignment="1" applyProtection="1">
      <alignment horizontal="center" vertical="center" wrapText="1"/>
      <protection/>
    </xf>
    <xf numFmtId="180" fontId="2" fillId="0" borderId="241" xfId="0" applyNumberFormat="1" applyFont="1" applyFill="1" applyBorder="1" applyAlignment="1" applyProtection="1">
      <alignment horizontal="center" vertical="center" wrapText="1"/>
      <protection/>
    </xf>
    <xf numFmtId="180" fontId="2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176" xfId="0" applyNumberFormat="1" applyFont="1" applyFill="1" applyBorder="1" applyAlignment="1" applyProtection="1">
      <alignment horizontal="center" vertical="center"/>
      <protection/>
    </xf>
    <xf numFmtId="180" fontId="2" fillId="0" borderId="241" xfId="0" applyNumberFormat="1" applyFont="1" applyFill="1" applyBorder="1" applyAlignment="1" applyProtection="1">
      <alignment horizontal="center" vertical="center"/>
      <protection/>
    </xf>
    <xf numFmtId="180" fontId="2" fillId="0" borderId="31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223" xfId="0" applyNumberFormat="1" applyFont="1" applyFill="1" applyBorder="1" applyAlignment="1" applyProtection="1">
      <alignment horizontal="center" vertical="center"/>
      <protection/>
    </xf>
    <xf numFmtId="180" fontId="2" fillId="0" borderId="315" xfId="0" applyNumberFormat="1" applyFont="1" applyFill="1" applyBorder="1" applyAlignment="1" applyProtection="1">
      <alignment horizontal="center" vertical="center"/>
      <protection/>
    </xf>
    <xf numFmtId="180" fontId="2" fillId="0" borderId="30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7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58" xfId="0" applyNumberFormat="1" applyFont="1" applyFill="1" applyBorder="1" applyAlignment="1" applyProtection="1">
      <alignment horizontal="center" vertical="center"/>
      <protection/>
    </xf>
    <xf numFmtId="180" fontId="2" fillId="0" borderId="262" xfId="0" applyNumberFormat="1" applyFont="1" applyFill="1" applyBorder="1" applyAlignment="1" applyProtection="1">
      <alignment horizontal="center" vertical="center"/>
      <protection/>
    </xf>
    <xf numFmtId="180" fontId="2" fillId="0" borderId="260" xfId="0" applyNumberFormat="1" applyFont="1" applyFill="1" applyBorder="1" applyAlignment="1" applyProtection="1">
      <alignment horizontal="center" vertical="center"/>
      <protection/>
    </xf>
    <xf numFmtId="180" fontId="2" fillId="0" borderId="251" xfId="0" applyNumberFormat="1" applyFont="1" applyFill="1" applyBorder="1" applyAlignment="1" applyProtection="1">
      <alignment horizontal="center" vertical="center"/>
      <protection/>
    </xf>
    <xf numFmtId="180" fontId="2" fillId="0" borderId="265" xfId="0" applyNumberFormat="1" applyFont="1" applyFill="1" applyBorder="1" applyAlignment="1" applyProtection="1">
      <alignment horizontal="center" vertical="center"/>
      <protection/>
    </xf>
    <xf numFmtId="180" fontId="2" fillId="0" borderId="252" xfId="0" applyNumberFormat="1" applyFont="1" applyFill="1" applyBorder="1" applyAlignment="1" applyProtection="1">
      <alignment horizontal="center" vertical="center"/>
      <protection/>
    </xf>
    <xf numFmtId="180" fontId="2" fillId="0" borderId="25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5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1" xfId="0" applyNumberFormat="1" applyFont="1" applyFill="1" applyBorder="1" applyAlignment="1" applyProtection="1">
      <alignment horizontal="center" vertical="center" wrapText="1"/>
      <protection/>
    </xf>
    <xf numFmtId="180" fontId="2" fillId="0" borderId="314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left" vertical="top" textRotation="90" wrapText="1"/>
      <protection/>
    </xf>
    <xf numFmtId="180" fontId="2" fillId="0" borderId="89" xfId="0" applyNumberFormat="1" applyFont="1" applyFill="1" applyBorder="1" applyAlignment="1" applyProtection="1">
      <alignment horizontal="left" vertical="top" textRotation="90" wrapText="1"/>
      <protection/>
    </xf>
    <xf numFmtId="180" fontId="2" fillId="0" borderId="83" xfId="0" applyNumberFormat="1" applyFont="1" applyFill="1" applyBorder="1" applyAlignment="1" applyProtection="1">
      <alignment horizontal="left" vertical="top" textRotation="90" wrapText="1"/>
      <protection/>
    </xf>
    <xf numFmtId="18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6" xfId="0" applyNumberFormat="1" applyFont="1" applyFill="1" applyBorder="1" applyAlignment="1" applyProtection="1">
      <alignment horizontal="center" vertical="center"/>
      <protection/>
    </xf>
    <xf numFmtId="180" fontId="6" fillId="0" borderId="202" xfId="0" applyNumberFormat="1" applyFont="1" applyFill="1" applyBorder="1" applyAlignment="1" applyProtection="1">
      <alignment horizontal="center" vertical="center"/>
      <protection/>
    </xf>
    <xf numFmtId="180" fontId="6" fillId="0" borderId="220" xfId="0" applyNumberFormat="1" applyFont="1" applyFill="1" applyBorder="1" applyAlignment="1" applyProtection="1">
      <alignment horizontal="center" vertical="center"/>
      <protection/>
    </xf>
    <xf numFmtId="180" fontId="6" fillId="0" borderId="219" xfId="0" applyNumberFormat="1" applyFont="1" applyFill="1" applyBorder="1" applyAlignment="1" applyProtection="1">
      <alignment horizontal="center" vertical="center"/>
      <protection/>
    </xf>
    <xf numFmtId="181" fontId="39" fillId="0" borderId="183" xfId="0" applyNumberFormat="1" applyFont="1" applyFill="1" applyBorder="1" applyAlignment="1" applyProtection="1">
      <alignment horizontal="center" vertical="center"/>
      <protection/>
    </xf>
    <xf numFmtId="181" fontId="39" fillId="0" borderId="301" xfId="0" applyNumberFormat="1" applyFont="1" applyFill="1" applyBorder="1" applyAlignment="1" applyProtection="1">
      <alignment horizontal="center" vertical="center"/>
      <protection/>
    </xf>
    <xf numFmtId="181" fontId="39" fillId="0" borderId="302" xfId="0" applyNumberFormat="1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>
      <alignment horizontal="right" vertical="center" wrapText="1"/>
    </xf>
    <xf numFmtId="0" fontId="6" fillId="0" borderId="176" xfId="0" applyFont="1" applyFill="1" applyBorder="1" applyAlignment="1">
      <alignment horizontal="right" vertical="center" wrapText="1"/>
    </xf>
    <xf numFmtId="0" fontId="6" fillId="0" borderId="241" xfId="0" applyFont="1" applyFill="1" applyBorder="1" applyAlignment="1">
      <alignment horizontal="right" vertical="center" wrapText="1"/>
    </xf>
    <xf numFmtId="0" fontId="6" fillId="0" borderId="251" xfId="0" applyFont="1" applyFill="1" applyBorder="1" applyAlignment="1">
      <alignment horizontal="right" vertical="center" wrapText="1"/>
    </xf>
    <xf numFmtId="0" fontId="6" fillId="0" borderId="265" xfId="0" applyFont="1" applyFill="1" applyBorder="1" applyAlignment="1">
      <alignment horizontal="right" vertical="center" wrapText="1"/>
    </xf>
    <xf numFmtId="0" fontId="6" fillId="0" borderId="252" xfId="0" applyFont="1" applyFill="1" applyBorder="1" applyAlignment="1">
      <alignment horizontal="right" vertical="center" wrapText="1"/>
    </xf>
    <xf numFmtId="0" fontId="6" fillId="0" borderId="259" xfId="0" applyFont="1" applyFill="1" applyBorder="1" applyAlignment="1">
      <alignment horizontal="center" vertical="center" wrapText="1"/>
    </xf>
    <xf numFmtId="0" fontId="6" fillId="0" borderId="262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305" xfId="0" applyFont="1" applyFill="1" applyBorder="1" applyAlignment="1">
      <alignment horizontal="center" vertical="center" wrapText="1"/>
    </xf>
    <xf numFmtId="0" fontId="6" fillId="0" borderId="265" xfId="0" applyFont="1" applyFill="1" applyBorder="1" applyAlignment="1">
      <alignment horizontal="center" vertical="center" wrapText="1"/>
    </xf>
    <xf numFmtId="0" fontId="6" fillId="0" borderId="306" xfId="0" applyFont="1" applyFill="1" applyBorder="1" applyAlignment="1">
      <alignment horizontal="center" vertical="center" wrapText="1"/>
    </xf>
    <xf numFmtId="0" fontId="39" fillId="0" borderId="95" xfId="0" applyNumberFormat="1" applyFont="1" applyFill="1" applyBorder="1" applyAlignment="1" applyProtection="1">
      <alignment horizontal="center" vertical="center"/>
      <protection/>
    </xf>
    <xf numFmtId="0" fontId="39" fillId="0" borderId="176" xfId="0" applyNumberFormat="1" applyFont="1" applyFill="1" applyBorder="1" applyAlignment="1" applyProtection="1">
      <alignment horizontal="center" vertical="center"/>
      <protection/>
    </xf>
    <xf numFmtId="0" fontId="39" fillId="0" borderId="241" xfId="0" applyNumberFormat="1" applyFont="1" applyFill="1" applyBorder="1" applyAlignment="1" applyProtection="1">
      <alignment horizontal="center" vertical="center"/>
      <protection/>
    </xf>
    <xf numFmtId="0" fontId="4" fillId="0" borderId="317" xfId="0" applyFont="1" applyFill="1" applyBorder="1" applyAlignment="1">
      <alignment horizontal="right" vertical="center" wrapText="1"/>
    </xf>
    <xf numFmtId="0" fontId="4" fillId="0" borderId="318" xfId="0" applyFont="1" applyFill="1" applyBorder="1" applyAlignment="1">
      <alignment horizontal="right" vertical="center" wrapText="1"/>
    </xf>
    <xf numFmtId="0" fontId="4" fillId="0" borderId="319" xfId="0" applyFont="1" applyFill="1" applyBorder="1" applyAlignment="1">
      <alignment horizontal="right" vertical="center" wrapText="1"/>
    </xf>
    <xf numFmtId="49" fontId="6" fillId="0" borderId="180" xfId="0" applyNumberFormat="1" applyFont="1" applyFill="1" applyBorder="1" applyAlignment="1" applyProtection="1">
      <alignment horizontal="center" vertical="center"/>
      <protection/>
    </xf>
    <xf numFmtId="49" fontId="6" fillId="0" borderId="303" xfId="0" applyNumberFormat="1" applyFont="1" applyFill="1" applyBorder="1" applyAlignment="1" applyProtection="1">
      <alignment horizontal="center" vertical="center"/>
      <protection/>
    </xf>
    <xf numFmtId="49" fontId="6" fillId="0" borderId="304" xfId="0" applyNumberFormat="1" applyFont="1" applyFill="1" applyBorder="1" applyAlignment="1" applyProtection="1">
      <alignment horizontal="center" vertical="center"/>
      <protection/>
    </xf>
    <xf numFmtId="49" fontId="4" fillId="0" borderId="231" xfId="0" applyNumberFormat="1" applyFont="1" applyFill="1" applyBorder="1" applyAlignment="1" applyProtection="1">
      <alignment horizontal="center" vertical="center" wrapText="1"/>
      <protection/>
    </xf>
    <xf numFmtId="49" fontId="4" fillId="0" borderId="131" xfId="0" applyNumberFormat="1" applyFont="1" applyFill="1" applyBorder="1" applyAlignment="1" applyProtection="1">
      <alignment horizontal="center" vertical="center" wrapText="1"/>
      <protection/>
    </xf>
    <xf numFmtId="49" fontId="4" fillId="0" borderId="212" xfId="0" applyNumberFormat="1" applyFont="1" applyFill="1" applyBorder="1" applyAlignment="1" applyProtection="1">
      <alignment horizontal="center" vertical="center" wrapText="1"/>
      <protection/>
    </xf>
    <xf numFmtId="49" fontId="39" fillId="0" borderId="95" xfId="0" applyNumberFormat="1" applyFont="1" applyFill="1" applyBorder="1" applyAlignment="1" applyProtection="1">
      <alignment horizontal="center" vertical="center" wrapText="1"/>
      <protection/>
    </xf>
    <xf numFmtId="49" fontId="39" fillId="0" borderId="176" xfId="0" applyNumberFormat="1" applyFont="1" applyFill="1" applyBorder="1" applyAlignment="1" applyProtection="1">
      <alignment horizontal="center" vertical="center" wrapText="1"/>
      <protection/>
    </xf>
    <xf numFmtId="49" fontId="39" fillId="0" borderId="241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92" applyFont="1" applyFill="1" applyBorder="1" applyAlignment="1">
      <alignment horizontal="center" vertical="center" wrapText="1"/>
      <protection/>
    </xf>
    <xf numFmtId="0" fontId="6" fillId="0" borderId="29" xfId="92" applyFont="1" applyFill="1" applyBorder="1" applyAlignment="1">
      <alignment horizontal="center" vertical="center" wrapText="1"/>
      <protection/>
    </xf>
    <xf numFmtId="0" fontId="6" fillId="0" borderId="175" xfId="92" applyFont="1" applyFill="1" applyBorder="1" applyAlignment="1">
      <alignment horizontal="center" vertical="center" wrapText="1"/>
      <protection/>
    </xf>
    <xf numFmtId="49" fontId="39" fillId="0" borderId="245" xfId="0" applyNumberFormat="1" applyFont="1" applyFill="1" applyBorder="1" applyAlignment="1" applyProtection="1">
      <alignment horizontal="center" vertical="center" wrapText="1"/>
      <protection/>
    </xf>
    <xf numFmtId="0" fontId="42" fillId="0" borderId="128" xfId="0" applyFont="1" applyBorder="1" applyAlignment="1">
      <alignment horizontal="center" vertical="center" wrapText="1"/>
    </xf>
    <xf numFmtId="0" fontId="42" fillId="0" borderId="242" xfId="0" applyFont="1" applyBorder="1" applyAlignment="1">
      <alignment horizontal="center" vertical="center" wrapText="1"/>
    </xf>
    <xf numFmtId="49" fontId="39" fillId="0" borderId="126" xfId="0" applyNumberFormat="1" applyFont="1" applyFill="1" applyBorder="1" applyAlignment="1" applyProtection="1">
      <alignment horizontal="center" vertical="center" wrapText="1"/>
      <protection/>
    </xf>
    <xf numFmtId="49" fontId="6" fillId="0" borderId="295" xfId="0" applyNumberFormat="1" applyFont="1" applyFill="1" applyBorder="1" applyAlignment="1" applyProtection="1">
      <alignment horizontal="center" vertical="center" wrapText="1"/>
      <protection/>
    </xf>
    <xf numFmtId="0" fontId="43" fillId="0" borderId="293" xfId="0" applyFont="1" applyBorder="1" applyAlignment="1">
      <alignment vertical="center" wrapText="1"/>
    </xf>
    <xf numFmtId="0" fontId="43" fillId="0" borderId="296" xfId="0" applyFont="1" applyBorder="1" applyAlignment="1">
      <alignment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6" fillId="0" borderId="182" xfId="0" applyNumberFormat="1" applyFont="1" applyFill="1" applyBorder="1" applyAlignment="1" applyProtection="1">
      <alignment horizontal="center" vertical="center" wrapText="1"/>
      <protection/>
    </xf>
    <xf numFmtId="0" fontId="43" fillId="0" borderId="217" xfId="0" applyFont="1" applyBorder="1" applyAlignment="1">
      <alignment horizontal="center" vertical="center" wrapText="1"/>
    </xf>
    <xf numFmtId="0" fontId="43" fillId="0" borderId="150" xfId="0" applyFont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right" vertical="center" wrapText="1"/>
    </xf>
    <xf numFmtId="0" fontId="4" fillId="0" borderId="176" xfId="0" applyFont="1" applyFill="1" applyBorder="1" applyAlignment="1">
      <alignment horizontal="right" vertical="center" wrapText="1"/>
    </xf>
    <xf numFmtId="0" fontId="4" fillId="0" borderId="241" xfId="0" applyFont="1" applyFill="1" applyBorder="1" applyAlignment="1">
      <alignment horizontal="right" vertical="center" wrapText="1"/>
    </xf>
    <xf numFmtId="49" fontId="2" fillId="0" borderId="126" xfId="0" applyNumberFormat="1" applyFont="1" applyFill="1" applyBorder="1" applyAlignment="1" applyProtection="1">
      <alignment horizontal="left" vertical="center" wrapText="1"/>
      <protection/>
    </xf>
    <xf numFmtId="0" fontId="0" fillId="0" borderId="128" xfId="0" applyFont="1" applyBorder="1" applyAlignment="1">
      <alignment vertical="center" wrapText="1"/>
    </xf>
    <xf numFmtId="0" fontId="0" fillId="0" borderId="127" xfId="0" applyFont="1" applyBorder="1" applyAlignment="1">
      <alignment vertical="center" wrapText="1"/>
    </xf>
    <xf numFmtId="2" fontId="4" fillId="0" borderId="311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312" xfId="0" applyNumberFormat="1" applyFont="1" applyBorder="1" applyAlignment="1">
      <alignment horizontal="center" vertical="center" wrapText="1"/>
    </xf>
    <xf numFmtId="49" fontId="4" fillId="0" borderId="264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6" fillId="0" borderId="183" xfId="0" applyNumberFormat="1" applyFont="1" applyFill="1" applyBorder="1" applyAlignment="1" applyProtection="1">
      <alignment horizontal="center" vertical="center"/>
      <protection/>
    </xf>
    <xf numFmtId="49" fontId="6" fillId="0" borderId="301" xfId="0" applyNumberFormat="1" applyFont="1" applyFill="1" applyBorder="1" applyAlignment="1" applyProtection="1">
      <alignment horizontal="center" vertical="center"/>
      <protection/>
    </xf>
    <xf numFmtId="49" fontId="6" fillId="0" borderId="302" xfId="0" applyNumberFormat="1" applyFont="1" applyFill="1" applyBorder="1" applyAlignment="1" applyProtection="1">
      <alignment horizontal="center" vertical="center"/>
      <protection/>
    </xf>
    <xf numFmtId="49" fontId="8" fillId="0" borderId="308" xfId="0" applyNumberFormat="1" applyFont="1" applyFill="1" applyBorder="1" applyAlignment="1" applyProtection="1">
      <alignment horizontal="center" vertical="center" wrapText="1"/>
      <protection/>
    </xf>
    <xf numFmtId="49" fontId="8" fillId="0" borderId="309" xfId="0" applyNumberFormat="1" applyFont="1" applyFill="1" applyBorder="1" applyAlignment="1" applyProtection="1">
      <alignment horizontal="center" vertical="center" wrapText="1"/>
      <protection/>
    </xf>
    <xf numFmtId="49" fontId="8" fillId="0" borderId="310" xfId="0" applyNumberFormat="1" applyFont="1" applyFill="1" applyBorder="1" applyAlignment="1" applyProtection="1">
      <alignment horizontal="center" vertical="center" wrapText="1"/>
      <protection/>
    </xf>
    <xf numFmtId="49" fontId="8" fillId="0" borderId="180" xfId="0" applyNumberFormat="1" applyFont="1" applyFill="1" applyBorder="1" applyAlignment="1" applyProtection="1">
      <alignment horizontal="center" vertical="center"/>
      <protection/>
    </xf>
    <xf numFmtId="49" fontId="8" fillId="0" borderId="303" xfId="0" applyNumberFormat="1" applyFont="1" applyFill="1" applyBorder="1" applyAlignment="1" applyProtection="1">
      <alignment horizontal="center" vertical="center"/>
      <protection/>
    </xf>
    <xf numFmtId="49" fontId="8" fillId="0" borderId="304" xfId="0" applyNumberFormat="1" applyFont="1" applyFill="1" applyBorder="1" applyAlignment="1" applyProtection="1">
      <alignment horizontal="center" vertical="center"/>
      <protection/>
    </xf>
    <xf numFmtId="49" fontId="4" fillId="0" borderId="95" xfId="0" applyNumberFormat="1" applyFont="1" applyFill="1" applyBorder="1" applyAlignment="1">
      <alignment horizontal="right" vertical="center" wrapText="1"/>
    </xf>
    <xf numFmtId="49" fontId="4" fillId="0" borderId="176" xfId="0" applyNumberFormat="1" applyFont="1" applyFill="1" applyBorder="1" applyAlignment="1">
      <alignment horizontal="right" vertical="center" wrapText="1"/>
    </xf>
    <xf numFmtId="49" fontId="4" fillId="0" borderId="241" xfId="0" applyNumberFormat="1" applyFont="1" applyFill="1" applyBorder="1" applyAlignment="1">
      <alignment horizontal="right" vertical="center" wrapText="1"/>
    </xf>
    <xf numFmtId="0" fontId="2" fillId="0" borderId="36" xfId="0" applyNumberFormat="1" applyFont="1" applyFill="1" applyBorder="1" applyAlignment="1" applyProtection="1">
      <alignment horizontal="center" vertical="center" textRotation="90"/>
      <protection/>
    </xf>
    <xf numFmtId="18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80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6" xfId="0" applyNumberFormat="1" applyFont="1" applyFill="1" applyBorder="1" applyAlignment="1" applyProtection="1">
      <alignment horizontal="center" vertical="center"/>
      <protection/>
    </xf>
    <xf numFmtId="180" fontId="2" fillId="0" borderId="36" xfId="0" applyNumberFormat="1" applyFont="1" applyFill="1" applyBorder="1" applyAlignment="1" applyProtection="1">
      <alignment horizontal="left" vertical="top" textRotation="90" wrapText="1"/>
      <protection/>
    </xf>
    <xf numFmtId="0" fontId="2" fillId="0" borderId="88" xfId="0" applyNumberFormat="1" applyFont="1" applyFill="1" applyBorder="1" applyAlignment="1" applyProtection="1">
      <alignment horizontal="center" vertical="center" textRotation="90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Обычный_Plan Уч(бакал.) д_о 2013_14а" xfId="92"/>
    <cellStyle name="Обычный_Plan_TM_11_12_бакалавр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tabSelected="1" view="pageBreakPreview" zoomScale="75" zoomScaleNormal="50" zoomScaleSheetLayoutView="75" zoomScalePageLayoutView="0" workbookViewId="0" topLeftCell="A1">
      <selection activeCell="A42" sqref="A42:N42"/>
    </sheetView>
  </sheetViews>
  <sheetFormatPr defaultColWidth="3.25390625" defaultRowHeight="12.75"/>
  <cols>
    <col min="1" max="1" width="6.375" style="1" customWidth="1"/>
    <col min="2" max="2" width="4.625" style="1" customWidth="1"/>
    <col min="3" max="4" width="3.25390625" style="1" customWidth="1"/>
    <col min="5" max="5" width="4.625" style="1" customWidth="1"/>
    <col min="6" max="6" width="6.75390625" style="1" customWidth="1"/>
    <col min="7" max="8" width="5.00390625" style="1" customWidth="1"/>
    <col min="9" max="9" width="5.375" style="1" customWidth="1"/>
    <col min="10" max="10" width="4.00390625" style="1" customWidth="1"/>
    <col min="11" max="11" width="4.25390625" style="1" customWidth="1"/>
    <col min="12" max="13" width="3.875" style="1" customWidth="1"/>
    <col min="14" max="15" width="4.625" style="1" customWidth="1"/>
    <col min="16" max="16" width="6.375" style="1" customWidth="1"/>
    <col min="17" max="17" width="5.875" style="1" customWidth="1"/>
    <col min="18" max="18" width="4.00390625" style="1" customWidth="1"/>
    <col min="19" max="19" width="4.875" style="1" customWidth="1"/>
    <col min="20" max="20" width="4.625" style="1" customWidth="1"/>
    <col min="21" max="21" width="4.00390625" style="1" customWidth="1"/>
    <col min="22" max="22" width="5.25390625" style="1" customWidth="1"/>
    <col min="23" max="23" width="5.625" style="1" customWidth="1"/>
    <col min="24" max="24" width="5.875" style="1" customWidth="1"/>
    <col min="25" max="25" width="5.375" style="1" customWidth="1"/>
    <col min="26" max="27" width="5.00390625" style="1" customWidth="1"/>
    <col min="28" max="28" width="5.625" style="1" customWidth="1"/>
    <col min="29" max="29" width="5.25390625" style="1" customWidth="1"/>
    <col min="30" max="30" width="5.625" style="1" customWidth="1"/>
    <col min="31" max="31" width="5.00390625" style="1" customWidth="1"/>
    <col min="32" max="32" width="5.625" style="1" customWidth="1"/>
    <col min="33" max="33" width="6.625" style="1" customWidth="1"/>
    <col min="34" max="34" width="5.625" style="1" customWidth="1"/>
    <col min="35" max="35" width="5.75390625" style="1" customWidth="1"/>
    <col min="36" max="36" width="6.625" style="1" customWidth="1"/>
    <col min="37" max="37" width="7.25390625" style="1" customWidth="1"/>
    <col min="38" max="39" width="6.75390625" style="1" customWidth="1"/>
    <col min="40" max="40" width="7.00390625" style="1" customWidth="1"/>
    <col min="41" max="41" width="5.375" style="1" customWidth="1"/>
    <col min="42" max="42" width="5.625" style="1" customWidth="1"/>
    <col min="43" max="43" width="5.125" style="1" customWidth="1"/>
    <col min="44" max="44" width="5.25390625" style="1" customWidth="1"/>
    <col min="45" max="48" width="3.25390625" style="1" customWidth="1"/>
    <col min="49" max="49" width="4.375" style="1" customWidth="1"/>
    <col min="50" max="50" width="4.875" style="1" customWidth="1"/>
    <col min="51" max="52" width="4.00390625" style="1" customWidth="1"/>
    <col min="53" max="53" width="4.375" style="1" customWidth="1"/>
    <col min="54" max="54" width="2.875" style="1" customWidth="1"/>
    <col min="55" max="55" width="1.12109375" style="1" hidden="1" customWidth="1"/>
    <col min="56" max="57" width="3.25390625" style="1" hidden="1" customWidth="1"/>
    <col min="58" max="16384" width="3.25390625" style="1" customWidth="1"/>
  </cols>
  <sheetData>
    <row r="1" spans="1:57" ht="22.5">
      <c r="A1" s="2261"/>
      <c r="B1" s="2261"/>
      <c r="C1" s="2261"/>
      <c r="D1" s="2261"/>
      <c r="E1" s="2261"/>
      <c r="F1" s="2261"/>
      <c r="G1" s="2261"/>
      <c r="H1" s="2261"/>
      <c r="I1" s="2261"/>
      <c r="J1" s="2261"/>
      <c r="K1" s="2261"/>
      <c r="L1" s="2261"/>
      <c r="M1" s="2261"/>
      <c r="N1" s="2261"/>
      <c r="O1" s="2261"/>
      <c r="P1" s="2261"/>
      <c r="Q1" s="2295" t="s">
        <v>108</v>
      </c>
      <c r="R1" s="2295"/>
      <c r="S1" s="2295"/>
      <c r="T1" s="2295"/>
      <c r="U1" s="2295"/>
      <c r="V1" s="2295"/>
      <c r="W1" s="2295"/>
      <c r="X1" s="2295"/>
      <c r="Y1" s="2295"/>
      <c r="Z1" s="2295"/>
      <c r="AA1" s="2295"/>
      <c r="AB1" s="2295"/>
      <c r="AC1" s="2295"/>
      <c r="AD1" s="2295"/>
      <c r="AE1" s="2295"/>
      <c r="AF1" s="2295"/>
      <c r="AG1" s="2295"/>
      <c r="AH1" s="2295"/>
      <c r="AI1" s="2295"/>
      <c r="AJ1" s="2295"/>
      <c r="AK1" s="2295"/>
      <c r="AL1" s="2295"/>
      <c r="AM1" s="2295"/>
      <c r="AN1" s="2295"/>
      <c r="AO1" s="2295"/>
      <c r="AP1" s="2294"/>
      <c r="AQ1" s="2294"/>
      <c r="AR1" s="2294"/>
      <c r="AS1" s="2294"/>
      <c r="AT1" s="2294"/>
      <c r="AU1" s="2294"/>
      <c r="AV1" s="2294"/>
      <c r="AW1" s="2294"/>
      <c r="AX1" s="2294"/>
      <c r="AY1" s="2294"/>
      <c r="AZ1" s="2294"/>
      <c r="BA1" s="2294"/>
      <c r="BB1" s="2294"/>
      <c r="BC1" s="2294"/>
      <c r="BD1" s="2294"/>
      <c r="BE1" s="2294"/>
    </row>
    <row r="2" spans="1:57" ht="20.25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2294"/>
      <c r="AQ2" s="2294"/>
      <c r="AR2" s="2294"/>
      <c r="AS2" s="2294"/>
      <c r="AT2" s="2294"/>
      <c r="AU2" s="2294"/>
      <c r="AV2" s="2294"/>
      <c r="AW2" s="2294"/>
      <c r="AX2" s="2294"/>
      <c r="AY2" s="2294"/>
      <c r="AZ2" s="2294"/>
      <c r="BA2" s="2294"/>
      <c r="BB2" s="2294"/>
      <c r="BC2" s="2294"/>
      <c r="BD2" s="2294"/>
      <c r="BE2" s="2294"/>
    </row>
    <row r="3" spans="1:57" ht="23.25">
      <c r="A3" s="2253" t="s">
        <v>554</v>
      </c>
      <c r="B3" s="2253"/>
      <c r="C3" s="2253"/>
      <c r="D3" s="2253"/>
      <c r="E3" s="2253"/>
      <c r="F3" s="2253"/>
      <c r="G3" s="2253"/>
      <c r="H3" s="2253"/>
      <c r="I3" s="2253"/>
      <c r="J3" s="2253"/>
      <c r="K3" s="2253"/>
      <c r="L3" s="2253"/>
      <c r="M3" s="2253"/>
      <c r="N3" s="2253"/>
      <c r="O3" s="2253"/>
      <c r="P3" s="610"/>
      <c r="Q3" s="2296" t="s">
        <v>1</v>
      </c>
      <c r="R3" s="2296"/>
      <c r="S3" s="2296"/>
      <c r="T3" s="2296"/>
      <c r="U3" s="2296"/>
      <c r="V3" s="2296"/>
      <c r="W3" s="2296"/>
      <c r="X3" s="2296"/>
      <c r="Y3" s="2296"/>
      <c r="Z3" s="2296"/>
      <c r="AA3" s="2296"/>
      <c r="AB3" s="2296"/>
      <c r="AC3" s="2296"/>
      <c r="AD3" s="2296"/>
      <c r="AE3" s="2296"/>
      <c r="AF3" s="2296"/>
      <c r="AG3" s="2296"/>
      <c r="AH3" s="2296"/>
      <c r="AI3" s="2296"/>
      <c r="AJ3" s="2296"/>
      <c r="AK3" s="2296"/>
      <c r="AL3" s="2296"/>
      <c r="AM3" s="2296"/>
      <c r="AN3" s="2296"/>
      <c r="AO3" s="2296"/>
      <c r="AP3" s="2294"/>
      <c r="AQ3" s="2294"/>
      <c r="AR3" s="2294"/>
      <c r="AS3" s="2294"/>
      <c r="AT3" s="2294"/>
      <c r="AU3" s="2294"/>
      <c r="AV3" s="2294"/>
      <c r="AW3" s="2294"/>
      <c r="AX3" s="2294"/>
      <c r="AY3" s="2294"/>
      <c r="AZ3" s="2294"/>
      <c r="BA3" s="2294"/>
      <c r="BB3" s="2294"/>
      <c r="BC3" s="2294"/>
      <c r="BD3" s="2294"/>
      <c r="BE3" s="2294"/>
    </row>
    <row r="4" spans="1:57" ht="18.75" customHeight="1">
      <c r="A4" s="2253" t="s">
        <v>555</v>
      </c>
      <c r="B4" s="2253"/>
      <c r="C4" s="2253"/>
      <c r="D4" s="2253"/>
      <c r="E4" s="2253"/>
      <c r="F4" s="2253"/>
      <c r="G4" s="2253"/>
      <c r="H4" s="2253"/>
      <c r="I4" s="2253"/>
      <c r="J4" s="2253"/>
      <c r="K4" s="2253"/>
      <c r="L4" s="2253"/>
      <c r="M4" s="2253"/>
      <c r="N4" s="2253"/>
      <c r="O4" s="2253"/>
      <c r="P4" s="611"/>
      <c r="Q4" s="2257"/>
      <c r="R4" s="2257"/>
      <c r="S4" s="2257"/>
      <c r="T4" s="2257"/>
      <c r="U4" s="2257"/>
      <c r="V4" s="2257"/>
      <c r="W4" s="2257"/>
      <c r="X4" s="2257"/>
      <c r="Y4" s="2257"/>
      <c r="Z4" s="2257"/>
      <c r="AA4" s="2257"/>
      <c r="AB4" s="2257"/>
      <c r="AC4" s="2257"/>
      <c r="AD4" s="2257"/>
      <c r="AE4" s="2257"/>
      <c r="AF4" s="2257"/>
      <c r="AG4" s="2257"/>
      <c r="AH4" s="2257"/>
      <c r="AI4" s="2257"/>
      <c r="AJ4" s="2257"/>
      <c r="AK4" s="2257"/>
      <c r="AL4" s="2257"/>
      <c r="AM4" s="2257"/>
      <c r="AN4" s="2257"/>
      <c r="AO4" s="2257"/>
      <c r="AP4" s="2260"/>
      <c r="AQ4" s="2273"/>
      <c r="AR4" s="2273"/>
      <c r="AS4" s="2273"/>
      <c r="AT4" s="2273"/>
      <c r="AU4" s="2273"/>
      <c r="AV4" s="2273"/>
      <c r="AW4" s="2273"/>
      <c r="AX4" s="2273"/>
      <c r="AY4" s="2273"/>
      <c r="AZ4" s="2273"/>
      <c r="BA4" s="2273"/>
      <c r="BB4" s="2273"/>
      <c r="BC4" s="4"/>
      <c r="BD4" s="4"/>
      <c r="BE4" s="4"/>
    </row>
    <row r="5" spans="1:57" s="3" customFormat="1" ht="20.25">
      <c r="A5" s="2253" t="s">
        <v>638</v>
      </c>
      <c r="B5" s="2253"/>
      <c r="C5" s="2253"/>
      <c r="D5" s="2253"/>
      <c r="E5" s="2253"/>
      <c r="F5" s="2253"/>
      <c r="G5" s="2253"/>
      <c r="H5" s="2253"/>
      <c r="I5" s="2253"/>
      <c r="J5" s="2253"/>
      <c r="K5" s="2253"/>
      <c r="L5" s="2253"/>
      <c r="M5" s="2253"/>
      <c r="N5" s="2253"/>
      <c r="O5" s="2253"/>
      <c r="P5" s="610"/>
      <c r="Q5" s="2245" t="s">
        <v>2</v>
      </c>
      <c r="R5" s="2245"/>
      <c r="S5" s="2245"/>
      <c r="T5" s="2245"/>
      <c r="U5" s="2245"/>
      <c r="V5" s="2245"/>
      <c r="W5" s="2245"/>
      <c r="X5" s="2245"/>
      <c r="Y5" s="2245"/>
      <c r="Z5" s="2245"/>
      <c r="AA5" s="2245"/>
      <c r="AB5" s="2245"/>
      <c r="AC5" s="2245"/>
      <c r="AD5" s="2245"/>
      <c r="AE5" s="2245"/>
      <c r="AF5" s="2245"/>
      <c r="AG5" s="2245"/>
      <c r="AH5" s="2245"/>
      <c r="AI5" s="2245"/>
      <c r="AJ5" s="2245"/>
      <c r="AK5" s="2245"/>
      <c r="AL5" s="2245"/>
      <c r="AM5" s="2245"/>
      <c r="AN5" s="2245"/>
      <c r="AO5" s="2245"/>
      <c r="AP5" s="2273"/>
      <c r="AQ5" s="2273"/>
      <c r="AR5" s="2273"/>
      <c r="AS5" s="2273"/>
      <c r="AT5" s="2273"/>
      <c r="AU5" s="2273"/>
      <c r="AV5" s="2273"/>
      <c r="AW5" s="2273"/>
      <c r="AX5" s="2273"/>
      <c r="AY5" s="2273"/>
      <c r="AZ5" s="2273"/>
      <c r="BA5" s="2273"/>
      <c r="BB5" s="2273"/>
      <c r="BC5" s="4"/>
      <c r="BD5" s="4"/>
      <c r="BE5" s="4"/>
    </row>
    <row r="6" spans="1:57" s="3" customFormat="1" ht="23.25" customHeight="1">
      <c r="A6" s="2262" t="s">
        <v>634</v>
      </c>
      <c r="B6" s="2262"/>
      <c r="C6" s="2262"/>
      <c r="D6" s="2262"/>
      <c r="E6" s="2262"/>
      <c r="F6" s="2262"/>
      <c r="G6" s="2262"/>
      <c r="H6" s="2262"/>
      <c r="I6" s="2262"/>
      <c r="J6" s="2262"/>
      <c r="K6" s="2262"/>
      <c r="L6" s="2262"/>
      <c r="M6" s="2262"/>
      <c r="N6" s="2262"/>
      <c r="O6" s="2262"/>
      <c r="Q6" s="2269" t="s">
        <v>313</v>
      </c>
      <c r="R6" s="2269"/>
      <c r="S6" s="2269"/>
      <c r="T6" s="2269"/>
      <c r="U6" s="2269"/>
      <c r="V6" s="2269"/>
      <c r="W6" s="2269"/>
      <c r="X6" s="2269"/>
      <c r="Y6" s="2269"/>
      <c r="Z6" s="2269"/>
      <c r="AA6" s="2269"/>
      <c r="AB6" s="2269"/>
      <c r="AC6" s="2269"/>
      <c r="AD6" s="2269"/>
      <c r="AE6" s="2269"/>
      <c r="AF6" s="2269"/>
      <c r="AG6" s="2269"/>
      <c r="AH6" s="2269"/>
      <c r="AI6" s="2269"/>
      <c r="AJ6" s="2269"/>
      <c r="AK6" s="2269"/>
      <c r="AL6" s="2269"/>
      <c r="AM6" s="2269"/>
      <c r="AN6" s="2269"/>
      <c r="AO6" s="2269"/>
      <c r="AP6" s="2274" t="s">
        <v>558</v>
      </c>
      <c r="AQ6" s="2274"/>
      <c r="AR6" s="2274"/>
      <c r="AS6" s="2274"/>
      <c r="AT6" s="2274"/>
      <c r="AU6" s="2274"/>
      <c r="AV6" s="2274"/>
      <c r="AW6" s="2274"/>
      <c r="AX6" s="2274"/>
      <c r="AY6" s="2274"/>
      <c r="AZ6" s="2274"/>
      <c r="BA6" s="2274"/>
      <c r="BB6" s="2274"/>
      <c r="BC6" s="71"/>
      <c r="BD6" s="71"/>
      <c r="BE6" s="71"/>
    </row>
    <row r="7" spans="1:57" s="3" customFormat="1" ht="18.75" customHeight="1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0"/>
      <c r="Q7" s="2269" t="s">
        <v>314</v>
      </c>
      <c r="R7" s="2269"/>
      <c r="S7" s="2269"/>
      <c r="T7" s="2269"/>
      <c r="U7" s="2269"/>
      <c r="V7" s="2269"/>
      <c r="W7" s="2269"/>
      <c r="X7" s="2269"/>
      <c r="Y7" s="2269"/>
      <c r="Z7" s="2269"/>
      <c r="AA7" s="2269"/>
      <c r="AB7" s="2269"/>
      <c r="AC7" s="2269"/>
      <c r="AD7" s="2269"/>
      <c r="AE7" s="2269"/>
      <c r="AF7" s="2269"/>
      <c r="AG7" s="2269"/>
      <c r="AH7" s="2269"/>
      <c r="AI7" s="2269"/>
      <c r="AJ7" s="2269"/>
      <c r="AK7" s="2269"/>
      <c r="AL7" s="2269"/>
      <c r="AM7" s="2269"/>
      <c r="AN7" s="2269"/>
      <c r="AO7" s="2269"/>
      <c r="AP7" s="2274"/>
      <c r="AQ7" s="2274"/>
      <c r="AR7" s="2274"/>
      <c r="AS7" s="2274"/>
      <c r="AT7" s="2274"/>
      <c r="AU7" s="2274"/>
      <c r="AV7" s="2274"/>
      <c r="AW7" s="2274"/>
      <c r="AX7" s="2274"/>
      <c r="AY7" s="2274"/>
      <c r="AZ7" s="2274"/>
      <c r="BA7" s="2274"/>
      <c r="BB7" s="2274"/>
      <c r="BC7" s="72"/>
      <c r="BD7" s="72"/>
      <c r="BE7" s="72"/>
    </row>
    <row r="8" spans="1:57" s="3" customFormat="1" ht="23.25">
      <c r="A8" s="2263" t="s">
        <v>0</v>
      </c>
      <c r="B8" s="2263"/>
      <c r="C8" s="2263"/>
      <c r="D8" s="2263"/>
      <c r="E8" s="2263"/>
      <c r="F8" s="2263"/>
      <c r="G8" s="2263"/>
      <c r="H8" s="2263"/>
      <c r="I8" s="2263"/>
      <c r="J8" s="2263"/>
      <c r="K8" s="2263"/>
      <c r="L8" s="2263"/>
      <c r="M8" s="2263"/>
      <c r="N8" s="2263"/>
      <c r="O8" s="2263"/>
      <c r="Q8" s="2269" t="s">
        <v>319</v>
      </c>
      <c r="R8" s="2269"/>
      <c r="S8" s="2269"/>
      <c r="T8" s="2269"/>
      <c r="U8" s="2269"/>
      <c r="V8" s="2269"/>
      <c r="W8" s="2269"/>
      <c r="X8" s="2269"/>
      <c r="Y8" s="2269"/>
      <c r="Z8" s="2269"/>
      <c r="AA8" s="2269"/>
      <c r="AB8" s="2269"/>
      <c r="AC8" s="2269"/>
      <c r="AD8" s="2269"/>
      <c r="AE8" s="2269"/>
      <c r="AF8" s="2269"/>
      <c r="AG8" s="2269"/>
      <c r="AH8" s="2269"/>
      <c r="AI8" s="2269"/>
      <c r="AJ8" s="2269"/>
      <c r="AK8" s="2269"/>
      <c r="AL8" s="2269"/>
      <c r="AM8" s="2269"/>
      <c r="AN8" s="2269"/>
      <c r="AO8" s="2269"/>
      <c r="AP8" s="2274"/>
      <c r="AQ8" s="2274"/>
      <c r="AR8" s="2274"/>
      <c r="AS8" s="2274"/>
      <c r="AT8" s="2274"/>
      <c r="AU8" s="2274"/>
      <c r="AV8" s="2274"/>
      <c r="AW8" s="2274"/>
      <c r="AX8" s="2274"/>
      <c r="AY8" s="2274"/>
      <c r="AZ8" s="2274"/>
      <c r="BA8" s="2274"/>
      <c r="BB8" s="2274"/>
      <c r="BC8" s="425"/>
      <c r="BD8" s="425"/>
      <c r="BE8" s="425"/>
    </row>
    <row r="9" spans="1:57" s="3" customFormat="1" ht="25.5" customHeight="1">
      <c r="A9" s="2253" t="s">
        <v>556</v>
      </c>
      <c r="B9" s="2253"/>
      <c r="C9" s="2253"/>
      <c r="D9" s="2253"/>
      <c r="E9" s="2253"/>
      <c r="F9" s="2253"/>
      <c r="G9" s="2253"/>
      <c r="H9" s="2253"/>
      <c r="I9" s="2253"/>
      <c r="J9" s="2253"/>
      <c r="K9" s="2253"/>
      <c r="L9" s="2253"/>
      <c r="M9" s="2253"/>
      <c r="N9" s="2253"/>
      <c r="O9" s="2253"/>
      <c r="Q9" s="2269" t="s">
        <v>323</v>
      </c>
      <c r="R9" s="2269"/>
      <c r="S9" s="2269"/>
      <c r="T9" s="2269"/>
      <c r="U9" s="2269"/>
      <c r="V9" s="2269"/>
      <c r="W9" s="2269"/>
      <c r="X9" s="2269"/>
      <c r="Y9" s="2269"/>
      <c r="Z9" s="2269"/>
      <c r="AA9" s="2269"/>
      <c r="AB9" s="2269"/>
      <c r="AC9" s="2269"/>
      <c r="AD9" s="2269"/>
      <c r="AE9" s="2269"/>
      <c r="AF9" s="2269"/>
      <c r="AG9" s="2269"/>
      <c r="AH9" s="2269"/>
      <c r="AI9" s="2269"/>
      <c r="AJ9" s="2269"/>
      <c r="AK9" s="2269"/>
      <c r="AL9" s="2269"/>
      <c r="AM9" s="2269"/>
      <c r="AN9" s="2269"/>
      <c r="AO9" s="2269"/>
      <c r="AP9" s="2417" t="s">
        <v>110</v>
      </c>
      <c r="AQ9" s="2417"/>
      <c r="AR9" s="2417"/>
      <c r="AS9" s="2417"/>
      <c r="AT9" s="2417"/>
      <c r="AU9" s="2417"/>
      <c r="AV9" s="2417"/>
      <c r="AW9" s="2417"/>
      <c r="AX9" s="2417"/>
      <c r="AY9" s="2417"/>
      <c r="AZ9" s="2417"/>
      <c r="BA9" s="2417"/>
      <c r="BB9" s="2417"/>
      <c r="BC9" s="425"/>
      <c r="BD9" s="425"/>
      <c r="BE9" s="425"/>
    </row>
    <row r="10" spans="17:57" s="3" customFormat="1" ht="24" customHeight="1">
      <c r="Q10" s="2246" t="s">
        <v>324</v>
      </c>
      <c r="R10" s="2246"/>
      <c r="S10" s="2246"/>
      <c r="T10" s="2246"/>
      <c r="U10" s="2246"/>
      <c r="V10" s="2246"/>
      <c r="W10" s="2246"/>
      <c r="X10" s="2246"/>
      <c r="Y10" s="2246"/>
      <c r="Z10" s="2246"/>
      <c r="AA10" s="2246"/>
      <c r="AB10" s="2246"/>
      <c r="AC10" s="2246"/>
      <c r="AD10" s="2246"/>
      <c r="AE10" s="2246"/>
      <c r="AF10" s="2246"/>
      <c r="AG10" s="2246"/>
      <c r="AH10" s="2246"/>
      <c r="AI10" s="2246"/>
      <c r="AJ10" s="2246"/>
      <c r="AK10" s="2246"/>
      <c r="AL10" s="2246"/>
      <c r="AM10" s="2246"/>
      <c r="AN10" s="2246"/>
      <c r="AO10" s="2246"/>
      <c r="BC10" s="4"/>
      <c r="BD10" s="4"/>
      <c r="BE10" s="4"/>
    </row>
    <row r="11" spans="17:57" s="3" customFormat="1" ht="24" customHeight="1">
      <c r="Q11" s="2272" t="s">
        <v>325</v>
      </c>
      <c r="R11" s="2272"/>
      <c r="S11" s="2272"/>
      <c r="T11" s="2272"/>
      <c r="U11" s="2272"/>
      <c r="V11" s="2272"/>
      <c r="W11" s="2272"/>
      <c r="X11" s="2272"/>
      <c r="Y11" s="2272"/>
      <c r="Z11" s="2272"/>
      <c r="AA11" s="2272"/>
      <c r="AB11" s="2272"/>
      <c r="AC11" s="2272"/>
      <c r="AD11" s="2272"/>
      <c r="AE11" s="2272"/>
      <c r="AF11" s="2272"/>
      <c r="AG11" s="2272"/>
      <c r="AH11" s="2272"/>
      <c r="AI11" s="2272"/>
      <c r="AJ11" s="2272"/>
      <c r="AK11" s="2272"/>
      <c r="AL11" s="2272"/>
      <c r="AM11" s="2272"/>
      <c r="AN11" s="2272"/>
      <c r="AO11" s="2272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"/>
      <c r="BD11" s="4"/>
      <c r="BE11" s="4"/>
    </row>
    <row r="12" spans="17:57" s="3" customFormat="1" ht="24" customHeight="1">
      <c r="Q12" s="2270" t="s">
        <v>326</v>
      </c>
      <c r="R12" s="2271"/>
      <c r="S12" s="2271"/>
      <c r="T12" s="2271"/>
      <c r="U12" s="2271"/>
      <c r="V12" s="2271"/>
      <c r="W12" s="2271"/>
      <c r="X12" s="2271"/>
      <c r="Y12" s="2271"/>
      <c r="Z12" s="2271"/>
      <c r="AA12" s="2271"/>
      <c r="AB12" s="2271"/>
      <c r="AC12" s="2271"/>
      <c r="AD12" s="2271"/>
      <c r="AE12" s="2271"/>
      <c r="AF12" s="2271"/>
      <c r="AG12" s="2271"/>
      <c r="AH12" s="2271"/>
      <c r="AI12" s="2271"/>
      <c r="AJ12" s="2271"/>
      <c r="AK12" s="2271"/>
      <c r="AL12" s="2271"/>
      <c r="AM12" s="2271"/>
      <c r="AN12" s="2271"/>
      <c r="AO12" s="2271"/>
      <c r="AP12" s="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4"/>
      <c r="BD12" s="4"/>
      <c r="BE12" s="4"/>
    </row>
    <row r="13" spans="17:57" s="3" customFormat="1" ht="24" customHeight="1">
      <c r="Q13" s="2277" t="s">
        <v>327</v>
      </c>
      <c r="R13" s="2277"/>
      <c r="S13" s="2277"/>
      <c r="T13" s="2277"/>
      <c r="U13" s="2277"/>
      <c r="V13" s="2277"/>
      <c r="W13" s="2277"/>
      <c r="X13" s="2277"/>
      <c r="Y13" s="2277"/>
      <c r="Z13" s="2277"/>
      <c r="AA13" s="2277"/>
      <c r="AB13" s="2277"/>
      <c r="AC13" s="2277"/>
      <c r="AD13" s="2277"/>
      <c r="AE13" s="2277"/>
      <c r="AF13" s="2277"/>
      <c r="AG13" s="2277"/>
      <c r="AH13" s="2277"/>
      <c r="AI13" s="2277"/>
      <c r="AJ13" s="2277"/>
      <c r="AK13" s="2277"/>
      <c r="AL13" s="2277"/>
      <c r="AM13" s="2277"/>
      <c r="AN13" s="2277"/>
      <c r="AO13" s="2277"/>
      <c r="AP13" s="2260"/>
      <c r="AQ13" s="2260"/>
      <c r="AR13" s="2260"/>
      <c r="AS13" s="2260"/>
      <c r="AT13" s="2260"/>
      <c r="AU13" s="2260"/>
      <c r="AV13" s="2260"/>
      <c r="AW13" s="2260"/>
      <c r="AX13" s="2260"/>
      <c r="AY13" s="2260"/>
      <c r="AZ13" s="2260"/>
      <c r="BA13" s="2260"/>
      <c r="BB13" s="2260"/>
      <c r="BC13" s="2260"/>
      <c r="BD13" s="2260"/>
      <c r="BE13" s="2260"/>
    </row>
    <row r="14" spans="17:57" s="3" customFormat="1" ht="24" customHeight="1">
      <c r="Q14" s="2251" t="s">
        <v>328</v>
      </c>
      <c r="R14" s="2252"/>
      <c r="S14" s="2252"/>
      <c r="T14" s="2252"/>
      <c r="U14" s="2252"/>
      <c r="V14" s="2252"/>
      <c r="W14" s="2252"/>
      <c r="X14" s="2252"/>
      <c r="Y14" s="2252"/>
      <c r="Z14" s="2252"/>
      <c r="AA14" s="2252"/>
      <c r="AB14" s="2252"/>
      <c r="AC14" s="2252"/>
      <c r="AD14" s="2252"/>
      <c r="AE14" s="2252"/>
      <c r="AF14" s="2252"/>
      <c r="AG14" s="2252"/>
      <c r="AH14" s="2252"/>
      <c r="AI14" s="2252"/>
      <c r="AJ14" s="2252"/>
      <c r="AK14" s="2252"/>
      <c r="AL14" s="2252"/>
      <c r="AM14" s="2252"/>
      <c r="AN14" s="2252"/>
      <c r="AO14" s="225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7:57" s="3" customFormat="1" ht="24" customHeight="1">
      <c r="Q15" s="2251" t="s">
        <v>560</v>
      </c>
      <c r="R15" s="2252"/>
      <c r="S15" s="2252"/>
      <c r="T15" s="2252"/>
      <c r="U15" s="2252"/>
      <c r="V15" s="2252"/>
      <c r="W15" s="2252"/>
      <c r="X15" s="2252"/>
      <c r="Y15" s="2252"/>
      <c r="Z15" s="2252"/>
      <c r="AA15" s="2252"/>
      <c r="AB15" s="2252"/>
      <c r="AC15" s="2252"/>
      <c r="AD15" s="2252"/>
      <c r="AE15" s="2252"/>
      <c r="AF15" s="2252"/>
      <c r="AG15" s="2252"/>
      <c r="AH15" s="2252"/>
      <c r="AI15" s="2252"/>
      <c r="AJ15" s="2252"/>
      <c r="AK15" s="2252"/>
      <c r="AL15" s="2252"/>
      <c r="AM15" s="2252"/>
      <c r="AN15" s="2252"/>
      <c r="AO15" s="2252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7:57" s="3" customFormat="1" ht="33" customHeight="1">
      <c r="Q16" s="2247" t="s">
        <v>315</v>
      </c>
      <c r="R16" s="2247"/>
      <c r="S16" s="2247"/>
      <c r="T16" s="2247"/>
      <c r="U16" s="2247"/>
      <c r="V16" s="2247"/>
      <c r="W16" s="2247"/>
      <c r="X16" s="2247"/>
      <c r="Y16" s="2247"/>
      <c r="Z16" s="2247"/>
      <c r="AA16" s="2247"/>
      <c r="AB16" s="2247"/>
      <c r="AC16" s="2247"/>
      <c r="AD16" s="2247"/>
      <c r="AE16" s="2247"/>
      <c r="AF16" s="2247"/>
      <c r="AG16" s="2247"/>
      <c r="AH16" s="2247"/>
      <c r="AI16" s="2247"/>
      <c r="AJ16" s="2247"/>
      <c r="AK16" s="2247"/>
      <c r="AL16" s="2247"/>
      <c r="AM16" s="2247"/>
      <c r="AN16" s="2247"/>
      <c r="AO16" s="2247"/>
      <c r="AP16" s="2260"/>
      <c r="AQ16" s="2275"/>
      <c r="AR16" s="2275"/>
      <c r="AS16" s="2275"/>
      <c r="AT16" s="2275"/>
      <c r="AU16" s="2275"/>
      <c r="AV16" s="2275"/>
      <c r="AW16" s="2275"/>
      <c r="AX16" s="2275"/>
      <c r="AY16" s="2275"/>
      <c r="AZ16" s="2275"/>
      <c r="BA16" s="2275"/>
      <c r="BB16" s="2275"/>
      <c r="BC16" s="2275"/>
      <c r="BD16" s="2275"/>
      <c r="BE16" s="2275"/>
    </row>
    <row r="17" spans="17:57" s="3" customFormat="1" ht="33" customHeight="1"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</row>
    <row r="18" spans="1:57" s="3" customFormat="1" ht="18.75">
      <c r="A18" s="2257" t="s">
        <v>99</v>
      </c>
      <c r="B18" s="2257"/>
      <c r="C18" s="2257"/>
      <c r="D18" s="2257"/>
      <c r="E18" s="2257"/>
      <c r="F18" s="2257"/>
      <c r="G18" s="2257"/>
      <c r="H18" s="2257"/>
      <c r="I18" s="2257"/>
      <c r="J18" s="2257"/>
      <c r="K18" s="2257"/>
      <c r="L18" s="2257"/>
      <c r="M18" s="2257"/>
      <c r="N18" s="2257"/>
      <c r="O18" s="2257"/>
      <c r="P18" s="2257"/>
      <c r="Q18" s="2257"/>
      <c r="R18" s="2257"/>
      <c r="S18" s="2257"/>
      <c r="T18" s="2257"/>
      <c r="U18" s="2257"/>
      <c r="V18" s="2257"/>
      <c r="W18" s="2257"/>
      <c r="X18" s="2257"/>
      <c r="Y18" s="2257"/>
      <c r="Z18" s="2257"/>
      <c r="AA18" s="2257"/>
      <c r="AB18" s="2257"/>
      <c r="AC18" s="2257"/>
      <c r="AD18" s="2257"/>
      <c r="AE18" s="2257"/>
      <c r="AF18" s="2257"/>
      <c r="AG18" s="2257"/>
      <c r="AH18" s="2257"/>
      <c r="AI18" s="2257"/>
      <c r="AJ18" s="2257"/>
      <c r="AK18" s="2257"/>
      <c r="AL18" s="2257"/>
      <c r="AM18" s="2257"/>
      <c r="AN18" s="2257"/>
      <c r="AO18" s="2257"/>
      <c r="AP18" s="2257"/>
      <c r="AQ18" s="2257"/>
      <c r="AR18" s="2257"/>
      <c r="AS18" s="2257"/>
      <c r="AT18" s="2257"/>
      <c r="AU18" s="2257"/>
      <c r="AV18" s="2257"/>
      <c r="AW18" s="2257"/>
      <c r="AX18" s="2257"/>
      <c r="AY18" s="2257"/>
      <c r="AZ18" s="2257"/>
      <c r="BA18" s="2257"/>
      <c r="BB18" s="2257"/>
      <c r="BC18" s="2257"/>
      <c r="BD18" s="2257"/>
      <c r="BE18" s="2257"/>
    </row>
    <row r="19" ht="16.5" thickBot="1"/>
    <row r="20" spans="1:57" ht="18" customHeight="1" thickBot="1">
      <c r="A20" s="2258" t="s">
        <v>3</v>
      </c>
      <c r="B20" s="2254" t="s">
        <v>4</v>
      </c>
      <c r="C20" s="2255"/>
      <c r="D20" s="2255"/>
      <c r="E20" s="2282"/>
      <c r="F20" s="2254" t="s">
        <v>5</v>
      </c>
      <c r="G20" s="2255"/>
      <c r="H20" s="2255"/>
      <c r="I20" s="2256"/>
      <c r="J20" s="2283" t="s">
        <v>6</v>
      </c>
      <c r="K20" s="2284"/>
      <c r="L20" s="2284"/>
      <c r="M20" s="2285"/>
      <c r="N20" s="2283" t="s">
        <v>7</v>
      </c>
      <c r="O20" s="2284"/>
      <c r="P20" s="2284"/>
      <c r="Q20" s="2284"/>
      <c r="R20" s="2285"/>
      <c r="S20" s="2267" t="s">
        <v>8</v>
      </c>
      <c r="T20" s="2267"/>
      <c r="U20" s="2267"/>
      <c r="V20" s="2267"/>
      <c r="W20" s="2268"/>
      <c r="X20" s="2276" t="s">
        <v>9</v>
      </c>
      <c r="Y20" s="2267"/>
      <c r="Z20" s="2267"/>
      <c r="AA20" s="2268"/>
      <c r="AB20" s="2276" t="s">
        <v>10</v>
      </c>
      <c r="AC20" s="2267"/>
      <c r="AD20" s="2267"/>
      <c r="AE20" s="2267"/>
      <c r="AF20" s="2264" t="s">
        <v>11</v>
      </c>
      <c r="AG20" s="2265"/>
      <c r="AH20" s="2265"/>
      <c r="AI20" s="2266"/>
      <c r="AJ20" s="2267" t="s">
        <v>12</v>
      </c>
      <c r="AK20" s="2267"/>
      <c r="AL20" s="2267"/>
      <c r="AM20" s="2267"/>
      <c r="AN20" s="2267"/>
      <c r="AO20" s="2279" t="s">
        <v>13</v>
      </c>
      <c r="AP20" s="2280"/>
      <c r="AQ20" s="2280"/>
      <c r="AR20" s="2281"/>
      <c r="AS20" s="2267" t="s">
        <v>14</v>
      </c>
      <c r="AT20" s="2267"/>
      <c r="AU20" s="2267"/>
      <c r="AV20" s="2267"/>
      <c r="AW20" s="2267"/>
      <c r="AX20" s="2248" t="s">
        <v>15</v>
      </c>
      <c r="AY20" s="2249"/>
      <c r="AZ20" s="2249"/>
      <c r="BA20" s="2250"/>
      <c r="BB20" s="2278"/>
      <c r="BC20" s="2278"/>
      <c r="BD20" s="2278"/>
      <c r="BE20" s="2278"/>
    </row>
    <row r="21" spans="1:57" s="7" customFormat="1" ht="20.25" customHeight="1" thickBot="1">
      <c r="A21" s="2259"/>
      <c r="B21" s="190">
        <v>1</v>
      </c>
      <c r="C21" s="191">
        <v>2</v>
      </c>
      <c r="D21" s="191">
        <v>3</v>
      </c>
      <c r="E21" s="192">
        <v>4</v>
      </c>
      <c r="F21" s="190">
        <v>5</v>
      </c>
      <c r="G21" s="191">
        <v>6</v>
      </c>
      <c r="H21" s="191">
        <v>7</v>
      </c>
      <c r="I21" s="195">
        <v>8</v>
      </c>
      <c r="J21" s="318">
        <v>9</v>
      </c>
      <c r="K21" s="318">
        <v>10</v>
      </c>
      <c r="L21" s="318">
        <v>11</v>
      </c>
      <c r="M21" s="319">
        <v>12</v>
      </c>
      <c r="N21" s="320">
        <v>13</v>
      </c>
      <c r="O21" s="318">
        <v>14</v>
      </c>
      <c r="P21" s="301">
        <v>15</v>
      </c>
      <c r="Q21" s="302">
        <v>16</v>
      </c>
      <c r="R21" s="304">
        <v>17</v>
      </c>
      <c r="S21" s="193">
        <v>18</v>
      </c>
      <c r="T21" s="194">
        <v>19</v>
      </c>
      <c r="U21" s="195">
        <v>20</v>
      </c>
      <c r="V21" s="190">
        <v>21</v>
      </c>
      <c r="W21" s="192">
        <v>22</v>
      </c>
      <c r="X21" s="190">
        <v>23</v>
      </c>
      <c r="Y21" s="191">
        <v>24</v>
      </c>
      <c r="Z21" s="191">
        <v>25</v>
      </c>
      <c r="AA21" s="192">
        <v>26</v>
      </c>
      <c r="AB21" s="190">
        <v>27</v>
      </c>
      <c r="AC21" s="191">
        <v>28</v>
      </c>
      <c r="AD21" s="191">
        <v>29</v>
      </c>
      <c r="AE21" s="192">
        <v>30</v>
      </c>
      <c r="AF21" s="301">
        <v>31</v>
      </c>
      <c r="AG21" s="302">
        <v>32</v>
      </c>
      <c r="AH21" s="302">
        <v>33</v>
      </c>
      <c r="AI21" s="303">
        <v>34</v>
      </c>
      <c r="AJ21" s="190">
        <v>35</v>
      </c>
      <c r="AK21" s="191">
        <v>36</v>
      </c>
      <c r="AL21" s="191">
        <v>37</v>
      </c>
      <c r="AM21" s="191">
        <v>38</v>
      </c>
      <c r="AN21" s="192">
        <v>39</v>
      </c>
      <c r="AO21" s="301">
        <v>40</v>
      </c>
      <c r="AP21" s="302">
        <v>41</v>
      </c>
      <c r="AQ21" s="302">
        <v>42</v>
      </c>
      <c r="AR21" s="304">
        <v>43</v>
      </c>
      <c r="AS21" s="194">
        <v>44</v>
      </c>
      <c r="AT21" s="191">
        <v>45</v>
      </c>
      <c r="AU21" s="191">
        <v>46</v>
      </c>
      <c r="AV21" s="191">
        <v>47</v>
      </c>
      <c r="AW21" s="196">
        <v>48</v>
      </c>
      <c r="AX21" s="307">
        <v>49</v>
      </c>
      <c r="AY21" s="308">
        <v>50</v>
      </c>
      <c r="AZ21" s="308">
        <v>51</v>
      </c>
      <c r="BA21" s="309">
        <v>52</v>
      </c>
      <c r="BB21" s="27"/>
      <c r="BC21" s="27"/>
      <c r="BD21" s="27"/>
      <c r="BE21" s="27"/>
    </row>
    <row r="22" spans="1:57" ht="19.5" customHeight="1">
      <c r="A22" s="182">
        <v>1</v>
      </c>
      <c r="B22" s="185" t="s">
        <v>98</v>
      </c>
      <c r="C22" s="185" t="s">
        <v>98</v>
      </c>
      <c r="D22" s="185" t="s">
        <v>98</v>
      </c>
      <c r="E22" s="185" t="s">
        <v>98</v>
      </c>
      <c r="F22" s="185" t="s">
        <v>98</v>
      </c>
      <c r="G22" s="185" t="s">
        <v>98</v>
      </c>
      <c r="H22" s="185" t="s">
        <v>98</v>
      </c>
      <c r="I22" s="185" t="s">
        <v>98</v>
      </c>
      <c r="J22" s="317" t="s">
        <v>98</v>
      </c>
      <c r="K22" s="317" t="s">
        <v>98</v>
      </c>
      <c r="L22" s="317" t="s">
        <v>98</v>
      </c>
      <c r="M22" s="185" t="s">
        <v>98</v>
      </c>
      <c r="N22" s="185" t="s">
        <v>98</v>
      </c>
      <c r="O22" s="185" t="s">
        <v>98</v>
      </c>
      <c r="P22" s="185" t="s">
        <v>98</v>
      </c>
      <c r="Q22" s="184" t="s">
        <v>16</v>
      </c>
      <c r="R22" s="184" t="s">
        <v>593</v>
      </c>
      <c r="S22" s="184" t="s">
        <v>17</v>
      </c>
      <c r="T22" s="171" t="s">
        <v>98</v>
      </c>
      <c r="U22" s="171" t="s">
        <v>98</v>
      </c>
      <c r="V22" s="171" t="s">
        <v>98</v>
      </c>
      <c r="W22" s="171" t="s">
        <v>98</v>
      </c>
      <c r="X22" s="171" t="s">
        <v>98</v>
      </c>
      <c r="Y22" s="171" t="s">
        <v>98</v>
      </c>
      <c r="Z22" s="171" t="s">
        <v>98</v>
      </c>
      <c r="AA22" s="171" t="s">
        <v>98</v>
      </c>
      <c r="AB22" s="171" t="s">
        <v>98</v>
      </c>
      <c r="AC22" s="184" t="s">
        <v>592</v>
      </c>
      <c r="AD22" s="171" t="s">
        <v>594</v>
      </c>
      <c r="AE22" s="171" t="s">
        <v>594</v>
      </c>
      <c r="AF22" s="171" t="s">
        <v>98</v>
      </c>
      <c r="AG22" s="171" t="s">
        <v>98</v>
      </c>
      <c r="AH22" s="171" t="s">
        <v>98</v>
      </c>
      <c r="AI22" s="171" t="s">
        <v>98</v>
      </c>
      <c r="AJ22" s="171" t="s">
        <v>98</v>
      </c>
      <c r="AK22" s="171" t="s">
        <v>98</v>
      </c>
      <c r="AL22" s="171" t="s">
        <v>98</v>
      </c>
      <c r="AM22" s="171" t="s">
        <v>98</v>
      </c>
      <c r="AN22" s="171" t="s">
        <v>98</v>
      </c>
      <c r="AO22" s="171" t="s">
        <v>98</v>
      </c>
      <c r="AP22" s="184" t="s">
        <v>16</v>
      </c>
      <c r="AQ22" s="184" t="s">
        <v>16</v>
      </c>
      <c r="AR22" s="184" t="s">
        <v>16</v>
      </c>
      <c r="AS22" s="184" t="s">
        <v>17</v>
      </c>
      <c r="AT22" s="184" t="s">
        <v>17</v>
      </c>
      <c r="AU22" s="184" t="s">
        <v>17</v>
      </c>
      <c r="AV22" s="184" t="s">
        <v>17</v>
      </c>
      <c r="AW22" s="186" t="s">
        <v>17</v>
      </c>
      <c r="AX22" s="186" t="s">
        <v>17</v>
      </c>
      <c r="AY22" s="186" t="s">
        <v>17</v>
      </c>
      <c r="AZ22" s="186" t="s">
        <v>17</v>
      </c>
      <c r="BA22" s="186" t="s">
        <v>17</v>
      </c>
      <c r="BB22" s="5"/>
      <c r="BC22" s="5"/>
      <c r="BD22" s="5"/>
      <c r="BE22" s="5"/>
    </row>
    <row r="23" spans="1:57" ht="19.5" customHeight="1">
      <c r="A23" s="183">
        <v>2</v>
      </c>
      <c r="B23" s="185" t="s">
        <v>98</v>
      </c>
      <c r="C23" s="185" t="s">
        <v>98</v>
      </c>
      <c r="D23" s="185" t="s">
        <v>98</v>
      </c>
      <c r="E23" s="185" t="s">
        <v>98</v>
      </c>
      <c r="F23" s="185" t="s">
        <v>98</v>
      </c>
      <c r="G23" s="185" t="s">
        <v>98</v>
      </c>
      <c r="H23" s="185" t="s">
        <v>98</v>
      </c>
      <c r="I23" s="185" t="s">
        <v>98</v>
      </c>
      <c r="J23" s="185" t="s">
        <v>98</v>
      </c>
      <c r="K23" s="185" t="s">
        <v>98</v>
      </c>
      <c r="L23" s="185" t="s">
        <v>98</v>
      </c>
      <c r="M23" s="185" t="s">
        <v>98</v>
      </c>
      <c r="N23" s="185" t="s">
        <v>98</v>
      </c>
      <c r="O23" s="185" t="s">
        <v>98</v>
      </c>
      <c r="P23" s="185" t="s">
        <v>98</v>
      </c>
      <c r="Q23" s="184" t="s">
        <v>16</v>
      </c>
      <c r="R23" s="184" t="s">
        <v>593</v>
      </c>
      <c r="S23" s="184" t="s">
        <v>17</v>
      </c>
      <c r="T23" s="171" t="s">
        <v>98</v>
      </c>
      <c r="U23" s="171" t="s">
        <v>98</v>
      </c>
      <c r="V23" s="171" t="s">
        <v>98</v>
      </c>
      <c r="W23" s="171" t="s">
        <v>98</v>
      </c>
      <c r="X23" s="171" t="s">
        <v>98</v>
      </c>
      <c r="Y23" s="171" t="s">
        <v>98</v>
      </c>
      <c r="Z23" s="171" t="s">
        <v>98</v>
      </c>
      <c r="AA23" s="171" t="s">
        <v>98</v>
      </c>
      <c r="AB23" s="171" t="s">
        <v>98</v>
      </c>
      <c r="AC23" s="184" t="s">
        <v>592</v>
      </c>
      <c r="AD23" s="171" t="s">
        <v>594</v>
      </c>
      <c r="AE23" s="171" t="s">
        <v>594</v>
      </c>
      <c r="AF23" s="171" t="s">
        <v>98</v>
      </c>
      <c r="AG23" s="171" t="s">
        <v>98</v>
      </c>
      <c r="AH23" s="171" t="s">
        <v>98</v>
      </c>
      <c r="AI23" s="171" t="s">
        <v>98</v>
      </c>
      <c r="AJ23" s="171" t="s">
        <v>98</v>
      </c>
      <c r="AK23" s="171" t="s">
        <v>98</v>
      </c>
      <c r="AL23" s="171" t="s">
        <v>98</v>
      </c>
      <c r="AM23" s="171" t="s">
        <v>98</v>
      </c>
      <c r="AN23" s="171" t="s">
        <v>98</v>
      </c>
      <c r="AO23" s="171" t="s">
        <v>98</v>
      </c>
      <c r="AP23" s="184" t="s">
        <v>16</v>
      </c>
      <c r="AQ23" s="184" t="s">
        <v>16</v>
      </c>
      <c r="AR23" s="184" t="s">
        <v>16</v>
      </c>
      <c r="AS23" s="184" t="s">
        <v>18</v>
      </c>
      <c r="AT23" s="184" t="s">
        <v>18</v>
      </c>
      <c r="AU23" s="184" t="s">
        <v>17</v>
      </c>
      <c r="AV23" s="184" t="s">
        <v>17</v>
      </c>
      <c r="AW23" s="186" t="s">
        <v>17</v>
      </c>
      <c r="AX23" s="305" t="s">
        <v>17</v>
      </c>
      <c r="AY23" s="305" t="s">
        <v>17</v>
      </c>
      <c r="AZ23" s="305" t="s">
        <v>17</v>
      </c>
      <c r="BA23" s="305" t="s">
        <v>17</v>
      </c>
      <c r="BB23" s="5"/>
      <c r="BC23" s="5"/>
      <c r="BD23" s="5"/>
      <c r="BE23" s="5"/>
    </row>
    <row r="24" spans="1:57" ht="19.5" customHeight="1">
      <c r="A24" s="299" t="s">
        <v>266</v>
      </c>
      <c r="B24" s="187" t="s">
        <v>101</v>
      </c>
      <c r="C24" s="187" t="s">
        <v>101</v>
      </c>
      <c r="D24" s="187" t="s">
        <v>101</v>
      </c>
      <c r="E24" s="187" t="s">
        <v>101</v>
      </c>
      <c r="F24" s="187" t="s">
        <v>101</v>
      </c>
      <c r="G24" s="187" t="s">
        <v>101</v>
      </c>
      <c r="H24" s="187" t="s">
        <v>101</v>
      </c>
      <c r="I24" s="187" t="s">
        <v>101</v>
      </c>
      <c r="J24" s="187" t="s">
        <v>101</v>
      </c>
      <c r="K24" s="187" t="s">
        <v>101</v>
      </c>
      <c r="L24" s="187" t="s">
        <v>101</v>
      </c>
      <c r="M24" s="187" t="s">
        <v>101</v>
      </c>
      <c r="N24" s="187" t="s">
        <v>101</v>
      </c>
      <c r="O24" s="187" t="s">
        <v>101</v>
      </c>
      <c r="P24" s="187" t="s">
        <v>101</v>
      </c>
      <c r="Q24" s="184" t="s">
        <v>16</v>
      </c>
      <c r="R24" s="184" t="s">
        <v>593</v>
      </c>
      <c r="S24" s="184" t="s">
        <v>17</v>
      </c>
      <c r="T24" s="171" t="s">
        <v>98</v>
      </c>
      <c r="U24" s="171" t="s">
        <v>98</v>
      </c>
      <c r="V24" s="171" t="s">
        <v>98</v>
      </c>
      <c r="W24" s="171" t="s">
        <v>98</v>
      </c>
      <c r="X24" s="171" t="s">
        <v>98</v>
      </c>
      <c r="Y24" s="171" t="s">
        <v>98</v>
      </c>
      <c r="Z24" s="171" t="s">
        <v>98</v>
      </c>
      <c r="AA24" s="171" t="s">
        <v>98</v>
      </c>
      <c r="AB24" s="171" t="s">
        <v>98</v>
      </c>
      <c r="AC24" s="184" t="s">
        <v>592</v>
      </c>
      <c r="AD24" s="171" t="s">
        <v>594</v>
      </c>
      <c r="AE24" s="171" t="s">
        <v>594</v>
      </c>
      <c r="AF24" s="171" t="s">
        <v>98</v>
      </c>
      <c r="AG24" s="171" t="s">
        <v>98</v>
      </c>
      <c r="AH24" s="171" t="s">
        <v>98</v>
      </c>
      <c r="AI24" s="171" t="s">
        <v>98</v>
      </c>
      <c r="AJ24" s="171" t="s">
        <v>98</v>
      </c>
      <c r="AK24" s="171" t="s">
        <v>98</v>
      </c>
      <c r="AL24" s="171" t="s">
        <v>98</v>
      </c>
      <c r="AM24" s="171" t="s">
        <v>98</v>
      </c>
      <c r="AN24" s="171" t="s">
        <v>98</v>
      </c>
      <c r="AO24" s="171" t="s">
        <v>98</v>
      </c>
      <c r="AP24" s="184" t="s">
        <v>16</v>
      </c>
      <c r="AQ24" s="184" t="s">
        <v>16</v>
      </c>
      <c r="AR24" s="184" t="s">
        <v>16</v>
      </c>
      <c r="AS24" s="184" t="s">
        <v>17</v>
      </c>
      <c r="AT24" s="184" t="s">
        <v>17</v>
      </c>
      <c r="AU24" s="184" t="s">
        <v>17</v>
      </c>
      <c r="AV24" s="184" t="s">
        <v>17</v>
      </c>
      <c r="AW24" s="186" t="s">
        <v>17</v>
      </c>
      <c r="AX24" s="305" t="s">
        <v>17</v>
      </c>
      <c r="AY24" s="305" t="s">
        <v>17</v>
      </c>
      <c r="AZ24" s="305" t="s">
        <v>18</v>
      </c>
      <c r="BA24" s="305" t="s">
        <v>18</v>
      </c>
      <c r="BB24" s="5"/>
      <c r="BC24" s="5"/>
      <c r="BD24" s="5"/>
      <c r="BE24" s="5"/>
    </row>
    <row r="25" spans="1:57" ht="19.5" customHeight="1">
      <c r="A25" s="295" t="s">
        <v>264</v>
      </c>
      <c r="B25" s="188" t="s">
        <v>265</v>
      </c>
      <c r="C25" s="188" t="s">
        <v>265</v>
      </c>
      <c r="D25" s="188" t="s">
        <v>265</v>
      </c>
      <c r="E25" s="188" t="s">
        <v>265</v>
      </c>
      <c r="F25" s="188" t="s">
        <v>265</v>
      </c>
      <c r="G25" s="188" t="s">
        <v>265</v>
      </c>
      <c r="H25" s="188" t="s">
        <v>265</v>
      </c>
      <c r="I25" s="188" t="s">
        <v>265</v>
      </c>
      <c r="J25" s="188" t="s">
        <v>265</v>
      </c>
      <c r="K25" s="188" t="s">
        <v>265</v>
      </c>
      <c r="L25" s="188" t="s">
        <v>265</v>
      </c>
      <c r="M25" s="188" t="s">
        <v>265</v>
      </c>
      <c r="N25" s="188" t="s">
        <v>265</v>
      </c>
      <c r="O25" s="188" t="s">
        <v>265</v>
      </c>
      <c r="P25" s="188" t="s">
        <v>265</v>
      </c>
      <c r="Q25" s="188" t="s">
        <v>16</v>
      </c>
      <c r="R25" s="184" t="s">
        <v>593</v>
      </c>
      <c r="S25" s="188" t="s">
        <v>17</v>
      </c>
      <c r="T25" s="188" t="s">
        <v>265</v>
      </c>
      <c r="U25" s="188" t="s">
        <v>265</v>
      </c>
      <c r="V25" s="188" t="s">
        <v>265</v>
      </c>
      <c r="W25" s="188" t="s">
        <v>265</v>
      </c>
      <c r="X25" s="188" t="s">
        <v>265</v>
      </c>
      <c r="Y25" s="188" t="s">
        <v>265</v>
      </c>
      <c r="Z25" s="188" t="s">
        <v>265</v>
      </c>
      <c r="AA25" s="188" t="s">
        <v>265</v>
      </c>
      <c r="AB25" s="188" t="s">
        <v>265</v>
      </c>
      <c r="AC25" s="184" t="s">
        <v>592</v>
      </c>
      <c r="AD25" s="171" t="s">
        <v>594</v>
      </c>
      <c r="AE25" s="171" t="s">
        <v>594</v>
      </c>
      <c r="AF25" s="188" t="s">
        <v>265</v>
      </c>
      <c r="AG25" s="188" t="s">
        <v>265</v>
      </c>
      <c r="AH25" s="188" t="s">
        <v>265</v>
      </c>
      <c r="AI25" s="188" t="s">
        <v>265</v>
      </c>
      <c r="AJ25" s="188" t="s">
        <v>265</v>
      </c>
      <c r="AK25" s="188" t="s">
        <v>265</v>
      </c>
      <c r="AL25" s="188" t="s">
        <v>265</v>
      </c>
      <c r="AM25" s="188" t="s">
        <v>265</v>
      </c>
      <c r="AN25" s="188" t="s">
        <v>265</v>
      </c>
      <c r="AO25" s="188" t="s">
        <v>265</v>
      </c>
      <c r="AP25" s="188" t="s">
        <v>16</v>
      </c>
      <c r="AQ25" s="188" t="s">
        <v>16</v>
      </c>
      <c r="AR25" s="188" t="s">
        <v>16</v>
      </c>
      <c r="AS25" s="189" t="s">
        <v>17</v>
      </c>
      <c r="AT25" s="297" t="s">
        <v>17</v>
      </c>
      <c r="AU25" s="297" t="s">
        <v>17</v>
      </c>
      <c r="AV25" s="297" t="s">
        <v>17</v>
      </c>
      <c r="AW25" s="298" t="s">
        <v>17</v>
      </c>
      <c r="AX25" s="306" t="s">
        <v>17</v>
      </c>
      <c r="AY25" s="306" t="s">
        <v>18</v>
      </c>
      <c r="AZ25" s="306" t="s">
        <v>18</v>
      </c>
      <c r="BA25" s="306" t="s">
        <v>18</v>
      </c>
      <c r="BB25" s="5"/>
      <c r="BC25" s="28"/>
      <c r="BD25" s="5"/>
      <c r="BE25" s="28"/>
    </row>
    <row r="26" spans="1:57" ht="19.5" customHeight="1">
      <c r="A26" s="300" t="s">
        <v>308</v>
      </c>
      <c r="B26" s="185" t="s">
        <v>98</v>
      </c>
      <c r="C26" s="185" t="s">
        <v>98</v>
      </c>
      <c r="D26" s="185" t="s">
        <v>98</v>
      </c>
      <c r="E26" s="185" t="s">
        <v>98</v>
      </c>
      <c r="F26" s="185" t="s">
        <v>98</v>
      </c>
      <c r="G26" s="185" t="s">
        <v>98</v>
      </c>
      <c r="H26" s="185" t="s">
        <v>98</v>
      </c>
      <c r="I26" s="185" t="s">
        <v>98</v>
      </c>
      <c r="J26" s="185" t="s">
        <v>98</v>
      </c>
      <c r="K26" s="185" t="s">
        <v>98</v>
      </c>
      <c r="L26" s="185" t="s">
        <v>98</v>
      </c>
      <c r="M26" s="185" t="s">
        <v>98</v>
      </c>
      <c r="N26" s="185" t="s">
        <v>98</v>
      </c>
      <c r="O26" s="185" t="s">
        <v>98</v>
      </c>
      <c r="P26" s="185" t="s">
        <v>98</v>
      </c>
      <c r="Q26" s="184" t="s">
        <v>16</v>
      </c>
      <c r="R26" s="184" t="s">
        <v>593</v>
      </c>
      <c r="S26" s="184" t="s">
        <v>17</v>
      </c>
      <c r="T26" s="171" t="s">
        <v>98</v>
      </c>
      <c r="U26" s="171" t="s">
        <v>98</v>
      </c>
      <c r="V26" s="171" t="s">
        <v>98</v>
      </c>
      <c r="W26" s="171" t="s">
        <v>98</v>
      </c>
      <c r="X26" s="171" t="s">
        <v>98</v>
      </c>
      <c r="Y26" s="171" t="s">
        <v>98</v>
      </c>
      <c r="Z26" s="171" t="s">
        <v>98</v>
      </c>
      <c r="AA26" s="171" t="s">
        <v>98</v>
      </c>
      <c r="AB26" s="171" t="s">
        <v>98</v>
      </c>
      <c r="AC26" s="184" t="s">
        <v>592</v>
      </c>
      <c r="AD26" s="171" t="s">
        <v>594</v>
      </c>
      <c r="AE26" s="171" t="s">
        <v>594</v>
      </c>
      <c r="AF26" s="171" t="s">
        <v>98</v>
      </c>
      <c r="AG26" s="171" t="s">
        <v>98</v>
      </c>
      <c r="AH26" s="171" t="s">
        <v>98</v>
      </c>
      <c r="AI26" s="171" t="s">
        <v>98</v>
      </c>
      <c r="AJ26" s="171" t="s">
        <v>98</v>
      </c>
      <c r="AK26" s="171" t="s">
        <v>98</v>
      </c>
      <c r="AL26" s="171" t="s">
        <v>98</v>
      </c>
      <c r="AM26" s="171" t="s">
        <v>98</v>
      </c>
      <c r="AN26" s="171" t="s">
        <v>98</v>
      </c>
      <c r="AO26" s="171" t="s">
        <v>98</v>
      </c>
      <c r="AP26" s="184" t="s">
        <v>16</v>
      </c>
      <c r="AQ26" s="184" t="s">
        <v>16</v>
      </c>
      <c r="AR26" s="184" t="s">
        <v>16</v>
      </c>
      <c r="AS26" s="184" t="s">
        <v>18</v>
      </c>
      <c r="AT26" s="184" t="s">
        <v>18</v>
      </c>
      <c r="AU26" s="184" t="s">
        <v>18</v>
      </c>
      <c r="AV26" s="184" t="s">
        <v>17</v>
      </c>
      <c r="AW26" s="184" t="s">
        <v>17</v>
      </c>
      <c r="AX26" s="305" t="s">
        <v>17</v>
      </c>
      <c r="AY26" s="305" t="s">
        <v>17</v>
      </c>
      <c r="AZ26" s="305" t="s">
        <v>17</v>
      </c>
      <c r="BA26" s="305" t="s">
        <v>17</v>
      </c>
      <c r="BB26" s="5"/>
      <c r="BC26" s="28"/>
      <c r="BD26" s="5"/>
      <c r="BE26" s="28"/>
    </row>
    <row r="27" spans="1:57" ht="19.5" customHeight="1">
      <c r="A27" s="79">
        <v>4</v>
      </c>
      <c r="B27" s="188" t="s">
        <v>265</v>
      </c>
      <c r="C27" s="188" t="s">
        <v>265</v>
      </c>
      <c r="D27" s="188" t="s">
        <v>265</v>
      </c>
      <c r="E27" s="188" t="s">
        <v>265</v>
      </c>
      <c r="F27" s="188" t="s">
        <v>265</v>
      </c>
      <c r="G27" s="188" t="s">
        <v>265</v>
      </c>
      <c r="H27" s="188" t="s">
        <v>265</v>
      </c>
      <c r="I27" s="188" t="s">
        <v>265</v>
      </c>
      <c r="J27" s="188" t="s">
        <v>265</v>
      </c>
      <c r="K27" s="188" t="s">
        <v>265</v>
      </c>
      <c r="L27" s="188" t="s">
        <v>265</v>
      </c>
      <c r="M27" s="188" t="s">
        <v>265</v>
      </c>
      <c r="N27" s="188" t="s">
        <v>265</v>
      </c>
      <c r="O27" s="188" t="s">
        <v>265</v>
      </c>
      <c r="P27" s="188" t="s">
        <v>265</v>
      </c>
      <c r="Q27" s="188" t="s">
        <v>16</v>
      </c>
      <c r="R27" s="184" t="s">
        <v>593</v>
      </c>
      <c r="S27" s="188" t="s">
        <v>17</v>
      </c>
      <c r="T27" s="188" t="s">
        <v>18</v>
      </c>
      <c r="U27" s="188" t="s">
        <v>101</v>
      </c>
      <c r="V27" s="188" t="s">
        <v>101</v>
      </c>
      <c r="W27" s="188" t="s">
        <v>101</v>
      </c>
      <c r="X27" s="188" t="s">
        <v>101</v>
      </c>
      <c r="Y27" s="188" t="s">
        <v>101</v>
      </c>
      <c r="Z27" s="188" t="s">
        <v>101</v>
      </c>
      <c r="AA27" s="188" t="s">
        <v>101</v>
      </c>
      <c r="AB27" s="188" t="s">
        <v>101</v>
      </c>
      <c r="AC27" s="184" t="s">
        <v>16</v>
      </c>
      <c r="AD27" s="188" t="s">
        <v>18</v>
      </c>
      <c r="AE27" s="188" t="s">
        <v>18</v>
      </c>
      <c r="AF27" s="188" t="s">
        <v>100</v>
      </c>
      <c r="AG27" s="188" t="s">
        <v>100</v>
      </c>
      <c r="AH27" s="188" t="s">
        <v>100</v>
      </c>
      <c r="AI27" s="188" t="s">
        <v>100</v>
      </c>
      <c r="AJ27" s="188" t="s">
        <v>100</v>
      </c>
      <c r="AK27" s="188" t="s">
        <v>100</v>
      </c>
      <c r="AL27" s="188" t="s">
        <v>102</v>
      </c>
      <c r="AM27" s="188" t="s">
        <v>102</v>
      </c>
      <c r="AN27" s="188" t="s">
        <v>16</v>
      </c>
      <c r="AO27" s="188" t="s">
        <v>19</v>
      </c>
      <c r="AP27" s="188" t="s">
        <v>19</v>
      </c>
      <c r="AQ27" s="188" t="s">
        <v>19</v>
      </c>
      <c r="AR27" s="188" t="s">
        <v>103</v>
      </c>
      <c r="AS27" s="2422" t="s">
        <v>73</v>
      </c>
      <c r="AT27" s="2423"/>
      <c r="AU27" s="2423"/>
      <c r="AV27" s="2423"/>
      <c r="AW27" s="2423"/>
      <c r="AX27" s="2423"/>
      <c r="AY27" s="2423"/>
      <c r="AZ27" s="2423"/>
      <c r="BA27" s="2424"/>
      <c r="BB27" s="5"/>
      <c r="BC27" s="28"/>
      <c r="BD27" s="5"/>
      <c r="BE27" s="28"/>
    </row>
    <row r="28" spans="1:57" s="9" customFormat="1" ht="18.75">
      <c r="A28" s="2286" t="s">
        <v>640</v>
      </c>
      <c r="B28" s="2286"/>
      <c r="C28" s="2286"/>
      <c r="D28" s="2286"/>
      <c r="E28" s="2286"/>
      <c r="F28" s="2286"/>
      <c r="G28" s="2286"/>
      <c r="H28" s="2286"/>
      <c r="I28" s="2286"/>
      <c r="J28" s="2287"/>
      <c r="K28" s="2287"/>
      <c r="L28" s="2287"/>
      <c r="M28" s="2287"/>
      <c r="N28" s="2287"/>
      <c r="O28" s="2287"/>
      <c r="P28" s="2287"/>
      <c r="Q28" s="2287"/>
      <c r="R28" s="2287"/>
      <c r="S28" s="2287"/>
      <c r="T28" s="2287"/>
      <c r="U28" s="2287"/>
      <c r="V28" s="2287"/>
      <c r="W28" s="2287"/>
      <c r="X28" s="2287"/>
      <c r="Y28" s="2287"/>
      <c r="Z28" s="2287"/>
      <c r="AA28" s="2287"/>
      <c r="AB28" s="2287"/>
      <c r="AC28" s="2287"/>
      <c r="AD28" s="2287"/>
      <c r="AE28" s="2287"/>
      <c r="AF28" s="2287"/>
      <c r="AG28" s="2287"/>
      <c r="AH28" s="2287"/>
      <c r="AI28" s="2287"/>
      <c r="AJ28" s="2287"/>
      <c r="AK28" s="2287"/>
      <c r="AL28" s="2287"/>
      <c r="AM28" s="2287"/>
      <c r="AN28" s="2287"/>
      <c r="AO28" s="2287"/>
      <c r="AP28" s="2287"/>
      <c r="AQ28" s="2287"/>
      <c r="AR28" s="2287"/>
      <c r="AS28" s="2287"/>
      <c r="AT28" s="2287"/>
      <c r="AU28" s="2287"/>
      <c r="AV28" s="85"/>
      <c r="AW28" s="75"/>
      <c r="AX28" s="75"/>
      <c r="AY28" s="75"/>
      <c r="AZ28" s="75"/>
      <c r="BA28" s="75"/>
      <c r="BB28" s="1"/>
      <c r="BC28" s="1"/>
      <c r="BD28" s="1"/>
      <c r="BE28" s="1"/>
    </row>
    <row r="29" spans="49:53" ht="15.75">
      <c r="AW29" s="75"/>
      <c r="AX29" s="75"/>
      <c r="AY29" s="75"/>
      <c r="AZ29" s="75"/>
      <c r="BA29" s="75"/>
    </row>
    <row r="30" spans="1:53" ht="20.25">
      <c r="A30" s="91" t="s">
        <v>151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3"/>
      <c r="AY30" s="93"/>
      <c r="AZ30" s="93"/>
      <c r="BA30" s="93"/>
    </row>
    <row r="31" spans="1:53" ht="15.75" customHeight="1">
      <c r="A31" s="2297" t="s">
        <v>3</v>
      </c>
      <c r="B31" s="2298"/>
      <c r="C31" s="2303" t="s">
        <v>20</v>
      </c>
      <c r="D31" s="2304"/>
      <c r="E31" s="2304"/>
      <c r="F31" s="2298"/>
      <c r="G31" s="2288" t="s">
        <v>21</v>
      </c>
      <c r="H31" s="2304"/>
      <c r="I31" s="2298"/>
      <c r="J31" s="2288" t="s">
        <v>22</v>
      </c>
      <c r="K31" s="2304"/>
      <c r="L31" s="2304"/>
      <c r="M31" s="2304"/>
      <c r="N31" s="2298"/>
      <c r="O31" s="2288" t="s">
        <v>146</v>
      </c>
      <c r="P31" s="2304"/>
      <c r="Q31" s="2298"/>
      <c r="R31" s="2288" t="s">
        <v>147</v>
      </c>
      <c r="S31" s="2289"/>
      <c r="T31" s="2288" t="s">
        <v>23</v>
      </c>
      <c r="U31" s="2304"/>
      <c r="V31" s="2304"/>
      <c r="W31" s="2298"/>
      <c r="X31" s="2288" t="s">
        <v>116</v>
      </c>
      <c r="Y31" s="2298"/>
      <c r="Z31" s="94"/>
      <c r="AA31" s="2319" t="s">
        <v>148</v>
      </c>
      <c r="AB31" s="2320"/>
      <c r="AC31" s="2320"/>
      <c r="AD31" s="2320"/>
      <c r="AE31" s="2320"/>
      <c r="AF31" s="2320"/>
      <c r="AG31" s="2321"/>
      <c r="AH31" s="2334" t="s">
        <v>590</v>
      </c>
      <c r="AI31" s="2345"/>
      <c r="AJ31" s="2345"/>
      <c r="AK31" s="2303" t="s">
        <v>120</v>
      </c>
      <c r="AL31" s="2314"/>
      <c r="AM31" s="2314"/>
      <c r="AN31" s="2329"/>
      <c r="AO31" s="95"/>
      <c r="AP31" s="2303" t="s">
        <v>128</v>
      </c>
      <c r="AQ31" s="2314"/>
      <c r="AR31" s="2314"/>
      <c r="AS31" s="2288" t="s">
        <v>149</v>
      </c>
      <c r="AT31" s="2304"/>
      <c r="AU31" s="2304"/>
      <c r="AV31" s="2304"/>
      <c r="AW31" s="2304"/>
      <c r="AX31" s="2298"/>
      <c r="AY31" s="2334" t="s">
        <v>590</v>
      </c>
      <c r="AZ31" s="2334"/>
      <c r="BA31" s="2334"/>
    </row>
    <row r="32" spans="1:53" ht="22.5" customHeight="1">
      <c r="A32" s="2299"/>
      <c r="B32" s="2300"/>
      <c r="C32" s="2299"/>
      <c r="D32" s="2305"/>
      <c r="E32" s="2305"/>
      <c r="F32" s="2300"/>
      <c r="G32" s="2299"/>
      <c r="H32" s="2305"/>
      <c r="I32" s="2300"/>
      <c r="J32" s="2299"/>
      <c r="K32" s="2305"/>
      <c r="L32" s="2305"/>
      <c r="M32" s="2305"/>
      <c r="N32" s="2300"/>
      <c r="O32" s="2299"/>
      <c r="P32" s="2305"/>
      <c r="Q32" s="2300"/>
      <c r="R32" s="2290"/>
      <c r="S32" s="2291"/>
      <c r="T32" s="2299"/>
      <c r="U32" s="2305"/>
      <c r="V32" s="2305"/>
      <c r="W32" s="2300"/>
      <c r="X32" s="2299"/>
      <c r="Y32" s="2300"/>
      <c r="Z32" s="94"/>
      <c r="AA32" s="2322"/>
      <c r="AB32" s="2323"/>
      <c r="AC32" s="2323"/>
      <c r="AD32" s="2323"/>
      <c r="AE32" s="2323"/>
      <c r="AF32" s="2323"/>
      <c r="AG32" s="2324"/>
      <c r="AH32" s="2345"/>
      <c r="AI32" s="2345"/>
      <c r="AJ32" s="2345"/>
      <c r="AK32" s="2317"/>
      <c r="AL32" s="2318"/>
      <c r="AM32" s="2318"/>
      <c r="AN32" s="2330"/>
      <c r="AO32" s="95"/>
      <c r="AP32" s="2315"/>
      <c r="AQ32" s="2316"/>
      <c r="AR32" s="2316"/>
      <c r="AS32" s="2299"/>
      <c r="AT32" s="2305"/>
      <c r="AU32" s="2305"/>
      <c r="AV32" s="2305"/>
      <c r="AW32" s="2305"/>
      <c r="AX32" s="2300"/>
      <c r="AY32" s="2334"/>
      <c r="AZ32" s="2334"/>
      <c r="BA32" s="2334"/>
    </row>
    <row r="33" spans="1:53" ht="40.5" customHeight="1">
      <c r="A33" s="2301"/>
      <c r="B33" s="2302"/>
      <c r="C33" s="2301"/>
      <c r="D33" s="2306"/>
      <c r="E33" s="2306"/>
      <c r="F33" s="2302"/>
      <c r="G33" s="2301"/>
      <c r="H33" s="2306"/>
      <c r="I33" s="2302"/>
      <c r="J33" s="2301"/>
      <c r="K33" s="2306"/>
      <c r="L33" s="2306"/>
      <c r="M33" s="2306"/>
      <c r="N33" s="2302"/>
      <c r="O33" s="2301"/>
      <c r="P33" s="2306"/>
      <c r="Q33" s="2302"/>
      <c r="R33" s="2292"/>
      <c r="S33" s="2293"/>
      <c r="T33" s="2301"/>
      <c r="U33" s="2306"/>
      <c r="V33" s="2306"/>
      <c r="W33" s="2302"/>
      <c r="X33" s="2301"/>
      <c r="Y33" s="2302"/>
      <c r="Z33" s="94"/>
      <c r="AA33" s="2335" t="s">
        <v>121</v>
      </c>
      <c r="AB33" s="2336"/>
      <c r="AC33" s="2336"/>
      <c r="AD33" s="2336"/>
      <c r="AE33" s="2336"/>
      <c r="AF33" s="2337"/>
      <c r="AG33" s="2338"/>
      <c r="AH33" s="2325" t="s">
        <v>566</v>
      </c>
      <c r="AI33" s="2326"/>
      <c r="AJ33" s="2327"/>
      <c r="AK33" s="2328">
        <v>2</v>
      </c>
      <c r="AL33" s="2328"/>
      <c r="AM33" s="2328"/>
      <c r="AN33" s="2328"/>
      <c r="AO33" s="95"/>
      <c r="AP33" s="2315"/>
      <c r="AQ33" s="2316"/>
      <c r="AR33" s="2316"/>
      <c r="AS33" s="2299"/>
      <c r="AT33" s="2305"/>
      <c r="AU33" s="2305"/>
      <c r="AV33" s="2305"/>
      <c r="AW33" s="2305"/>
      <c r="AX33" s="2300"/>
      <c r="AY33" s="2334"/>
      <c r="AZ33" s="2334"/>
      <c r="BA33" s="2334"/>
    </row>
    <row r="34" spans="1:53" ht="28.5" customHeight="1">
      <c r="A34" s="2310">
        <v>1</v>
      </c>
      <c r="B34" s="2311"/>
      <c r="C34" s="2312">
        <v>34</v>
      </c>
      <c r="D34" s="2313"/>
      <c r="E34" s="2313"/>
      <c r="F34" s="2311"/>
      <c r="G34" s="2312">
        <v>6</v>
      </c>
      <c r="H34" s="2313"/>
      <c r="I34" s="2311"/>
      <c r="J34" s="2307"/>
      <c r="K34" s="2308"/>
      <c r="L34" s="2308"/>
      <c r="M34" s="2308"/>
      <c r="N34" s="2309"/>
      <c r="O34" s="2307"/>
      <c r="P34" s="2308"/>
      <c r="Q34" s="2309"/>
      <c r="R34" s="2351"/>
      <c r="S34" s="2352"/>
      <c r="T34" s="2312">
        <v>12</v>
      </c>
      <c r="U34" s="2331"/>
      <c r="V34" s="2331"/>
      <c r="W34" s="2332"/>
      <c r="X34" s="2312">
        <f>C34+G34+J34+O34+R34+T34</f>
        <v>52</v>
      </c>
      <c r="Y34" s="2333"/>
      <c r="Z34" s="94"/>
      <c r="AA34" s="2353" t="s">
        <v>268</v>
      </c>
      <c r="AB34" s="2354"/>
      <c r="AC34" s="2354"/>
      <c r="AD34" s="2354"/>
      <c r="AE34" s="2354"/>
      <c r="AF34" s="2355"/>
      <c r="AG34" s="2356"/>
      <c r="AH34" s="2325">
        <v>5</v>
      </c>
      <c r="AI34" s="2326"/>
      <c r="AJ34" s="2327"/>
      <c r="AK34" s="2328" t="s">
        <v>30</v>
      </c>
      <c r="AL34" s="2328"/>
      <c r="AM34" s="2328"/>
      <c r="AN34" s="2328"/>
      <c r="AO34" s="95"/>
      <c r="AP34" s="2317"/>
      <c r="AQ34" s="2318"/>
      <c r="AR34" s="2318"/>
      <c r="AS34" s="2301"/>
      <c r="AT34" s="2306"/>
      <c r="AU34" s="2306"/>
      <c r="AV34" s="2306"/>
      <c r="AW34" s="2306"/>
      <c r="AX34" s="2302"/>
      <c r="AY34" s="2334"/>
      <c r="AZ34" s="2334"/>
      <c r="BA34" s="2334"/>
    </row>
    <row r="35" spans="1:53" ht="20.25" customHeight="1">
      <c r="A35" s="2360">
        <v>2</v>
      </c>
      <c r="B35" s="2350"/>
      <c r="C35" s="2312">
        <v>34</v>
      </c>
      <c r="D35" s="2313"/>
      <c r="E35" s="2313"/>
      <c r="F35" s="2311"/>
      <c r="G35" s="2312">
        <v>6</v>
      </c>
      <c r="H35" s="2313"/>
      <c r="I35" s="2311"/>
      <c r="J35" s="2348">
        <v>2</v>
      </c>
      <c r="K35" s="2349"/>
      <c r="L35" s="2349"/>
      <c r="M35" s="2349"/>
      <c r="N35" s="2350"/>
      <c r="O35" s="2361"/>
      <c r="P35" s="2362"/>
      <c r="Q35" s="2363"/>
      <c r="R35" s="2351"/>
      <c r="S35" s="2352"/>
      <c r="T35" s="2348">
        <v>10</v>
      </c>
      <c r="U35" s="2357"/>
      <c r="V35" s="2357"/>
      <c r="W35" s="2358"/>
      <c r="X35" s="2348">
        <v>52</v>
      </c>
      <c r="Y35" s="2359"/>
      <c r="Z35" s="94"/>
      <c r="AA35" s="2418" t="s">
        <v>269</v>
      </c>
      <c r="AB35" s="2419"/>
      <c r="AC35" s="2419"/>
      <c r="AD35" s="2419"/>
      <c r="AE35" s="2419"/>
      <c r="AF35" s="2420"/>
      <c r="AG35" s="2289"/>
      <c r="AH35" s="2339" t="s">
        <v>568</v>
      </c>
      <c r="AI35" s="2304"/>
      <c r="AJ35" s="2298"/>
      <c r="AK35" s="2339">
        <v>2</v>
      </c>
      <c r="AL35" s="2340"/>
      <c r="AM35" s="2340"/>
      <c r="AN35" s="2416"/>
      <c r="AO35" s="95"/>
      <c r="AP35" s="2339" t="s">
        <v>25</v>
      </c>
      <c r="AQ35" s="2340"/>
      <c r="AR35" s="2340"/>
      <c r="AS35" s="2346" t="s">
        <v>150</v>
      </c>
      <c r="AT35" s="2347"/>
      <c r="AU35" s="2347"/>
      <c r="AV35" s="2347"/>
      <c r="AW35" s="2347"/>
      <c r="AX35" s="2347"/>
      <c r="AY35" s="2346" t="s">
        <v>570</v>
      </c>
      <c r="AZ35" s="2346"/>
      <c r="BA35" s="2346"/>
    </row>
    <row r="36" spans="1:53" ht="22.5" customHeight="1">
      <c r="A36" s="2360" t="s">
        <v>266</v>
      </c>
      <c r="B36" s="2350"/>
      <c r="C36" s="2312">
        <v>34</v>
      </c>
      <c r="D36" s="2313"/>
      <c r="E36" s="2313"/>
      <c r="F36" s="2311"/>
      <c r="G36" s="2348">
        <v>6</v>
      </c>
      <c r="H36" s="2349"/>
      <c r="I36" s="2350"/>
      <c r="J36" s="2348" t="s">
        <v>310</v>
      </c>
      <c r="K36" s="2349"/>
      <c r="L36" s="2349"/>
      <c r="M36" s="2349"/>
      <c r="N36" s="2350"/>
      <c r="O36" s="2361"/>
      <c r="P36" s="2362"/>
      <c r="Q36" s="2363"/>
      <c r="R36" s="2351"/>
      <c r="S36" s="2352"/>
      <c r="T36" s="2348">
        <v>10</v>
      </c>
      <c r="U36" s="2357"/>
      <c r="V36" s="2357"/>
      <c r="W36" s="2358"/>
      <c r="X36" s="2348">
        <v>52</v>
      </c>
      <c r="Y36" s="2359"/>
      <c r="Z36" s="94"/>
      <c r="AA36" s="2292"/>
      <c r="AB36" s="2421"/>
      <c r="AC36" s="2421"/>
      <c r="AD36" s="2421"/>
      <c r="AE36" s="2421"/>
      <c r="AF36" s="2421"/>
      <c r="AG36" s="2293"/>
      <c r="AH36" s="2301"/>
      <c r="AI36" s="2306"/>
      <c r="AJ36" s="2302"/>
      <c r="AK36" s="2301"/>
      <c r="AL36" s="2306"/>
      <c r="AM36" s="2306"/>
      <c r="AN36" s="2302"/>
      <c r="AO36" s="95"/>
      <c r="AP36" s="2341"/>
      <c r="AQ36" s="2342"/>
      <c r="AR36" s="2342"/>
      <c r="AS36" s="2347"/>
      <c r="AT36" s="2347"/>
      <c r="AU36" s="2347"/>
      <c r="AV36" s="2347"/>
      <c r="AW36" s="2347"/>
      <c r="AX36" s="2347"/>
      <c r="AY36" s="2400"/>
      <c r="AZ36" s="2400"/>
      <c r="BA36" s="2400"/>
    </row>
    <row r="37" spans="1:53" ht="20.25" customHeight="1">
      <c r="A37" s="2360" t="s">
        <v>309</v>
      </c>
      <c r="B37" s="2364"/>
      <c r="C37" s="2328">
        <v>34</v>
      </c>
      <c r="D37" s="2347"/>
      <c r="E37" s="2347"/>
      <c r="F37" s="2347"/>
      <c r="G37" s="2365">
        <v>6</v>
      </c>
      <c r="H37" s="2366"/>
      <c r="I37" s="2366"/>
      <c r="J37" s="2365">
        <v>3</v>
      </c>
      <c r="K37" s="2366"/>
      <c r="L37" s="2366"/>
      <c r="M37" s="2366"/>
      <c r="N37" s="2366"/>
      <c r="O37" s="2365"/>
      <c r="P37" s="2366"/>
      <c r="Q37" s="2366"/>
      <c r="R37" s="2401"/>
      <c r="S37" s="2365"/>
      <c r="T37" s="2328">
        <v>9</v>
      </c>
      <c r="U37" s="2384"/>
      <c r="V37" s="2384"/>
      <c r="W37" s="2384"/>
      <c r="X37" s="2328">
        <f>SUM(C37:W37)</f>
        <v>52</v>
      </c>
      <c r="Y37" s="2384"/>
      <c r="Z37" s="94"/>
      <c r="AA37" s="2381" t="s">
        <v>312</v>
      </c>
      <c r="AB37" s="2382"/>
      <c r="AC37" s="2382"/>
      <c r="AD37" s="2382"/>
      <c r="AE37" s="2382"/>
      <c r="AF37" s="2382"/>
      <c r="AG37" s="2382"/>
      <c r="AH37" s="2328" t="s">
        <v>568</v>
      </c>
      <c r="AI37" s="2384"/>
      <c r="AJ37" s="2384"/>
      <c r="AK37" s="2365">
        <v>3</v>
      </c>
      <c r="AL37" s="2412"/>
      <c r="AM37" s="2412"/>
      <c r="AN37" s="2412"/>
      <c r="AO37" s="96"/>
      <c r="AP37" s="2343"/>
      <c r="AQ37" s="2344"/>
      <c r="AR37" s="2344"/>
      <c r="AS37" s="2347"/>
      <c r="AT37" s="2347"/>
      <c r="AU37" s="2347"/>
      <c r="AV37" s="2347"/>
      <c r="AW37" s="2347"/>
      <c r="AX37" s="2347"/>
      <c r="AY37" s="2400"/>
      <c r="AZ37" s="2400"/>
      <c r="BA37" s="2400"/>
    </row>
    <row r="38" spans="1:53" ht="20.25">
      <c r="A38" s="2360">
        <v>4</v>
      </c>
      <c r="B38" s="2364"/>
      <c r="C38" s="2378" t="s">
        <v>80</v>
      </c>
      <c r="D38" s="2379"/>
      <c r="E38" s="2379"/>
      <c r="F38" s="2379"/>
      <c r="G38" s="2328">
        <v>4</v>
      </c>
      <c r="H38" s="2347"/>
      <c r="I38" s="2347"/>
      <c r="J38" s="2328" t="s">
        <v>665</v>
      </c>
      <c r="K38" s="2347"/>
      <c r="L38" s="2347"/>
      <c r="M38" s="2347"/>
      <c r="N38" s="2347"/>
      <c r="O38" s="2378" t="s">
        <v>81</v>
      </c>
      <c r="P38" s="2379"/>
      <c r="Q38" s="2379"/>
      <c r="R38" s="2380">
        <v>1</v>
      </c>
      <c r="S38" s="2365"/>
      <c r="T38" s="2393">
        <v>2</v>
      </c>
      <c r="U38" s="2384"/>
      <c r="V38" s="2384"/>
      <c r="W38" s="2384"/>
      <c r="X38" s="2393">
        <v>43</v>
      </c>
      <c r="Y38" s="2384"/>
      <c r="Z38" s="94"/>
      <c r="AA38" s="2383"/>
      <c r="AB38" s="2383"/>
      <c r="AC38" s="2383"/>
      <c r="AD38" s="2383"/>
      <c r="AE38" s="2383"/>
      <c r="AF38" s="2383"/>
      <c r="AG38" s="2383"/>
      <c r="AH38" s="2384"/>
      <c r="AI38" s="2384"/>
      <c r="AJ38" s="2384"/>
      <c r="AK38" s="2384"/>
      <c r="AL38" s="2384"/>
      <c r="AM38" s="2384"/>
      <c r="AN38" s="2384"/>
      <c r="AO38" s="96"/>
      <c r="AP38" s="181"/>
      <c r="AQ38" s="181"/>
      <c r="AR38" s="181"/>
      <c r="AS38" s="181"/>
      <c r="AT38" s="181"/>
      <c r="AU38" s="181"/>
      <c r="AV38" s="181"/>
      <c r="AW38" s="181"/>
      <c r="AX38" s="181"/>
      <c r="AY38" s="180"/>
      <c r="AZ38" s="180"/>
      <c r="BA38" s="180"/>
    </row>
    <row r="39" spans="1:53" ht="33" customHeight="1">
      <c r="A39" s="2396" t="s">
        <v>267</v>
      </c>
      <c r="B39" s="2397"/>
      <c r="C39" s="2378" t="s">
        <v>639</v>
      </c>
      <c r="D39" s="2379"/>
      <c r="E39" s="2379"/>
      <c r="F39" s="2379"/>
      <c r="G39" s="2378">
        <v>28</v>
      </c>
      <c r="H39" s="2379"/>
      <c r="I39" s="2379"/>
      <c r="J39" s="2386" t="s">
        <v>667</v>
      </c>
      <c r="K39" s="2379"/>
      <c r="L39" s="2379"/>
      <c r="M39" s="2379"/>
      <c r="N39" s="2379"/>
      <c r="O39" s="2378" t="s">
        <v>81</v>
      </c>
      <c r="P39" s="2379"/>
      <c r="Q39" s="2379"/>
      <c r="R39" s="2406">
        <v>1</v>
      </c>
      <c r="S39" s="2411"/>
      <c r="T39" s="2378">
        <v>34</v>
      </c>
      <c r="U39" s="2379"/>
      <c r="V39" s="2379"/>
      <c r="W39" s="2379"/>
      <c r="X39" s="2386" t="s">
        <v>105</v>
      </c>
      <c r="Y39" s="2379"/>
      <c r="Z39" s="94"/>
      <c r="AA39" s="2381" t="s">
        <v>124</v>
      </c>
      <c r="AB39" s="2382"/>
      <c r="AC39" s="2382"/>
      <c r="AD39" s="2382"/>
      <c r="AE39" s="2382"/>
      <c r="AF39" s="2382"/>
      <c r="AG39" s="2382"/>
      <c r="AH39" s="2328" t="s">
        <v>591</v>
      </c>
      <c r="AI39" s="2384"/>
      <c r="AJ39" s="2384"/>
      <c r="AK39" s="2365" t="s">
        <v>666</v>
      </c>
      <c r="AL39" s="2412"/>
      <c r="AM39" s="2412"/>
      <c r="AN39" s="2412"/>
      <c r="AO39" s="96"/>
      <c r="AP39" s="181"/>
      <c r="AQ39" s="181"/>
      <c r="AR39" s="181"/>
      <c r="AS39" s="181"/>
      <c r="AT39" s="181"/>
      <c r="AU39" s="181"/>
      <c r="AV39" s="181"/>
      <c r="AW39" s="181"/>
      <c r="AX39" s="181"/>
      <c r="AY39" s="180"/>
      <c r="AZ39" s="180"/>
      <c r="BA39" s="180"/>
    </row>
    <row r="40" spans="1:53" ht="12.75" customHeight="1">
      <c r="A40" s="2413" t="s">
        <v>311</v>
      </c>
      <c r="B40" s="2414"/>
      <c r="C40" s="2378" t="s">
        <v>639</v>
      </c>
      <c r="D40" s="2379"/>
      <c r="E40" s="2379"/>
      <c r="F40" s="2379"/>
      <c r="G40" s="2378">
        <v>28</v>
      </c>
      <c r="H40" s="2379"/>
      <c r="I40" s="2379"/>
      <c r="J40" s="2386" t="s">
        <v>668</v>
      </c>
      <c r="K40" s="2379"/>
      <c r="L40" s="2379"/>
      <c r="M40" s="2379"/>
      <c r="N40" s="2379"/>
      <c r="O40" s="2378" t="s">
        <v>81</v>
      </c>
      <c r="P40" s="2379"/>
      <c r="Q40" s="2379"/>
      <c r="R40" s="2406">
        <v>1</v>
      </c>
      <c r="S40" s="2378"/>
      <c r="T40" s="2378">
        <v>33</v>
      </c>
      <c r="U40" s="2379"/>
      <c r="V40" s="2379"/>
      <c r="W40" s="2379"/>
      <c r="X40" s="2394">
        <v>199</v>
      </c>
      <c r="Y40" s="2395"/>
      <c r="Z40" s="94"/>
      <c r="AA40" s="2383"/>
      <c r="AB40" s="2383"/>
      <c r="AC40" s="2383"/>
      <c r="AD40" s="2383"/>
      <c r="AE40" s="2383"/>
      <c r="AF40" s="2383"/>
      <c r="AG40" s="2383"/>
      <c r="AH40" s="2384"/>
      <c r="AI40" s="2384"/>
      <c r="AJ40" s="2384"/>
      <c r="AK40" s="2384"/>
      <c r="AL40" s="2384"/>
      <c r="AM40" s="2384"/>
      <c r="AN40" s="2384"/>
      <c r="AO40" s="96"/>
      <c r="AP40" s="181"/>
      <c r="AQ40" s="181"/>
      <c r="AR40" s="181"/>
      <c r="AS40" s="181"/>
      <c r="AT40" s="181"/>
      <c r="AU40" s="181"/>
      <c r="AV40" s="181"/>
      <c r="AW40" s="181"/>
      <c r="AX40" s="181"/>
      <c r="AY40" s="180"/>
      <c r="AZ40" s="180"/>
      <c r="BA40" s="180"/>
    </row>
    <row r="41" spans="1:53" ht="28.5" customHeight="1">
      <c r="A41" s="2415"/>
      <c r="B41" s="2415"/>
      <c r="C41" s="2384"/>
      <c r="D41" s="2384"/>
      <c r="E41" s="2384"/>
      <c r="F41" s="2384"/>
      <c r="G41" s="2384"/>
      <c r="H41" s="2384"/>
      <c r="I41" s="2384"/>
      <c r="J41" s="2384"/>
      <c r="K41" s="2384"/>
      <c r="L41" s="2384"/>
      <c r="M41" s="2384"/>
      <c r="N41" s="2384"/>
      <c r="O41" s="2384"/>
      <c r="P41" s="2384"/>
      <c r="Q41" s="2384"/>
      <c r="R41" s="2407"/>
      <c r="S41" s="2407"/>
      <c r="T41" s="2384"/>
      <c r="U41" s="2384"/>
      <c r="V41" s="2384"/>
      <c r="W41" s="2384"/>
      <c r="X41" s="2384"/>
      <c r="Y41" s="2384"/>
      <c r="Z41" s="94"/>
      <c r="AA41" s="2408" t="s">
        <v>25</v>
      </c>
      <c r="AB41" s="2337"/>
      <c r="AC41" s="2337"/>
      <c r="AD41" s="2337"/>
      <c r="AE41" s="2337"/>
      <c r="AF41" s="2337"/>
      <c r="AG41" s="2338"/>
      <c r="AH41" s="2325" t="s">
        <v>570</v>
      </c>
      <c r="AI41" s="2409"/>
      <c r="AJ41" s="2410"/>
      <c r="AK41" s="2325" t="s">
        <v>81</v>
      </c>
      <c r="AL41" s="2326"/>
      <c r="AM41" s="2326"/>
      <c r="AN41" s="2327"/>
      <c r="AO41" s="96"/>
      <c r="AP41" s="181"/>
      <c r="AQ41" s="181"/>
      <c r="AR41" s="181"/>
      <c r="AS41" s="181"/>
      <c r="AT41" s="181"/>
      <c r="AU41" s="181"/>
      <c r="AV41" s="181"/>
      <c r="AW41" s="181"/>
      <c r="AX41" s="181"/>
      <c r="AY41" s="180"/>
      <c r="AZ41" s="180"/>
      <c r="BA41" s="180"/>
    </row>
    <row r="42" spans="1:53" ht="33" customHeight="1">
      <c r="A42" s="2390" t="s">
        <v>641</v>
      </c>
      <c r="B42" s="2391"/>
      <c r="C42" s="2392"/>
      <c r="D42" s="2392"/>
      <c r="E42" s="2392"/>
      <c r="F42" s="2392"/>
      <c r="G42" s="2392"/>
      <c r="H42" s="2392"/>
      <c r="I42" s="2392"/>
      <c r="J42" s="2392"/>
      <c r="K42" s="2392"/>
      <c r="L42" s="2392"/>
      <c r="M42" s="2392"/>
      <c r="N42" s="2392"/>
      <c r="O42" s="2369"/>
      <c r="P42" s="2370"/>
      <c r="Q42" s="2370"/>
      <c r="R42" s="2385"/>
      <c r="S42" s="2369"/>
      <c r="T42" s="2369"/>
      <c r="U42" s="2370"/>
      <c r="V42" s="2370"/>
      <c r="W42" s="2370"/>
      <c r="X42" s="2402"/>
      <c r="Y42" s="2403"/>
      <c r="Z42" s="94"/>
      <c r="AA42" s="2376"/>
      <c r="AB42" s="2377"/>
      <c r="AC42" s="2377"/>
      <c r="AD42" s="2377"/>
      <c r="AE42" s="2377"/>
      <c r="AF42" s="2377"/>
      <c r="AG42" s="2377"/>
      <c r="AH42" s="2342"/>
      <c r="AI42" s="2342"/>
      <c r="AJ42" s="2342"/>
      <c r="AK42" s="2342"/>
      <c r="AL42" s="2404"/>
      <c r="AM42" s="2404"/>
      <c r="AN42" s="2404"/>
      <c r="AO42" s="97"/>
      <c r="AP42" s="2399"/>
      <c r="AQ42" s="2399"/>
      <c r="AR42" s="2399"/>
      <c r="AS42" s="2398"/>
      <c r="AT42" s="2405"/>
      <c r="AU42" s="2405"/>
      <c r="AV42" s="2405"/>
      <c r="AW42" s="2405"/>
      <c r="AX42" s="2405"/>
      <c r="AY42" s="2398"/>
      <c r="AZ42" s="2398"/>
      <c r="BA42" s="2398"/>
    </row>
    <row r="43" spans="1:57" ht="24" customHeight="1">
      <c r="A43" s="2371"/>
      <c r="B43" s="2372"/>
      <c r="C43" s="2387"/>
      <c r="D43" s="2375"/>
      <c r="E43" s="2375"/>
      <c r="F43" s="2375"/>
      <c r="G43" s="2387"/>
      <c r="H43" s="2375"/>
      <c r="I43" s="2375"/>
      <c r="J43" s="2374"/>
      <c r="K43" s="2375"/>
      <c r="L43" s="2375"/>
      <c r="M43" s="2375"/>
      <c r="N43" s="2375"/>
      <c r="O43" s="2387"/>
      <c r="P43" s="2375"/>
      <c r="Q43" s="2375"/>
      <c r="R43" s="2388"/>
      <c r="S43" s="2389"/>
      <c r="T43" s="2387"/>
      <c r="U43" s="2375"/>
      <c r="V43" s="2375"/>
      <c r="W43" s="2375"/>
      <c r="X43" s="2374"/>
      <c r="Y43" s="2375"/>
      <c r="Z43" s="76"/>
      <c r="AA43" s="76"/>
      <c r="AB43" s="12"/>
      <c r="AC43" s="12"/>
      <c r="AD43" s="5"/>
      <c r="AE43" s="5"/>
      <c r="AF43" s="5"/>
      <c r="AG43" s="5"/>
      <c r="AH43" s="12"/>
      <c r="AI43" s="12"/>
      <c r="AJ43" s="86"/>
      <c r="AK43" s="86"/>
      <c r="AL43" s="86"/>
      <c r="AM43" s="86"/>
      <c r="AN43" s="86"/>
      <c r="AO43" s="12"/>
      <c r="AP43" s="12"/>
      <c r="AQ43" s="76"/>
      <c r="AR43" s="76"/>
      <c r="AS43" s="76"/>
      <c r="AT43" s="76"/>
      <c r="AU43" s="12"/>
      <c r="AV43" s="12"/>
      <c r="AW43" s="21"/>
      <c r="AX43" s="21"/>
      <c r="AY43" s="21"/>
      <c r="AZ43" s="21"/>
      <c r="BA43" s="21"/>
      <c r="BB43" s="12"/>
      <c r="BC43" s="3"/>
      <c r="BD43" s="3"/>
      <c r="BE43" s="3"/>
    </row>
    <row r="44" spans="1:57" ht="30.75" customHeight="1">
      <c r="A44" s="2371"/>
      <c r="B44" s="2372"/>
      <c r="C44" s="2373"/>
      <c r="D44" s="2373"/>
      <c r="E44" s="2373"/>
      <c r="F44" s="2373"/>
      <c r="G44" s="2373"/>
      <c r="H44" s="2373"/>
      <c r="I44" s="2373"/>
      <c r="J44" s="2373"/>
      <c r="K44" s="2373"/>
      <c r="L44" s="2373"/>
      <c r="M44" s="2373"/>
      <c r="N44" s="2373"/>
      <c r="O44" s="2373"/>
      <c r="P44" s="2373"/>
      <c r="Q44" s="2373"/>
      <c r="R44" s="2373"/>
      <c r="S44" s="2373"/>
      <c r="T44" s="2373"/>
      <c r="U44" s="2373"/>
      <c r="V44" s="2373"/>
      <c r="W44" s="2373"/>
      <c r="X44" s="2373"/>
      <c r="Y44" s="2373"/>
      <c r="Z44" s="76"/>
      <c r="AA44" s="76"/>
      <c r="AB44" s="12"/>
      <c r="AC44" s="12"/>
      <c r="AD44" s="5"/>
      <c r="AE44" s="5"/>
      <c r="AF44" s="5"/>
      <c r="AG44" s="5"/>
      <c r="AH44" s="12"/>
      <c r="AI44" s="12"/>
      <c r="AJ44" s="86"/>
      <c r="AK44" s="86"/>
      <c r="AL44" s="86"/>
      <c r="AM44" s="86"/>
      <c r="AN44" s="86"/>
      <c r="AO44" s="12"/>
      <c r="AP44" s="12"/>
      <c r="AQ44" s="76"/>
      <c r="AR44" s="76"/>
      <c r="AS44" s="76"/>
      <c r="AT44" s="76"/>
      <c r="AU44" s="12"/>
      <c r="AV44" s="12"/>
      <c r="AW44" s="21"/>
      <c r="AX44" s="21"/>
      <c r="AY44" s="21"/>
      <c r="AZ44" s="21"/>
      <c r="BA44" s="21"/>
      <c r="BB44" s="12"/>
      <c r="BC44" s="3"/>
      <c r="BD44" s="3"/>
      <c r="BE44" s="3"/>
    </row>
    <row r="45" spans="2:57" ht="19.5" customHeight="1">
      <c r="B45" s="2367"/>
      <c r="C45" s="2367"/>
      <c r="D45" s="2367"/>
      <c r="E45" s="2367"/>
      <c r="F45" s="2368"/>
      <c r="G45" s="2368"/>
      <c r="H45" s="2368"/>
      <c r="I45" s="2368"/>
      <c r="J45" s="2368"/>
      <c r="K45" s="2368"/>
      <c r="L45" s="2368"/>
      <c r="M45" s="2368"/>
      <c r="N45" s="2368"/>
      <c r="O45" s="2368"/>
      <c r="P45" s="2368"/>
      <c r="Q45" s="2368"/>
      <c r="R45" s="2368"/>
      <c r="S45" s="2368"/>
      <c r="T45" s="2368"/>
      <c r="U45" s="2368"/>
      <c r="V45" s="294"/>
      <c r="W45" s="76"/>
      <c r="X45" s="76"/>
      <c r="Y45" s="76"/>
      <c r="Z45" s="76"/>
      <c r="AA45" s="76"/>
      <c r="AB45" s="12"/>
      <c r="AC45" s="12"/>
      <c r="AD45" s="5"/>
      <c r="AE45" s="5"/>
      <c r="AF45" s="5"/>
      <c r="AG45" s="5"/>
      <c r="AH45" s="12"/>
      <c r="AI45" s="12"/>
      <c r="AJ45" s="86"/>
      <c r="AK45" s="86"/>
      <c r="AL45" s="86"/>
      <c r="AM45" s="86"/>
      <c r="AN45" s="86"/>
      <c r="AO45" s="12"/>
      <c r="AP45" s="12"/>
      <c r="AQ45" s="76"/>
      <c r="AR45" s="76"/>
      <c r="AS45" s="76"/>
      <c r="AT45" s="76"/>
      <c r="AU45" s="12"/>
      <c r="AV45" s="12"/>
      <c r="AW45" s="21"/>
      <c r="AX45" s="21"/>
      <c r="AY45" s="21"/>
      <c r="AZ45" s="21"/>
      <c r="BA45" s="21"/>
      <c r="BB45" s="12"/>
      <c r="BC45" s="3"/>
      <c r="BD45" s="3"/>
      <c r="BE45" s="3"/>
    </row>
    <row r="46" spans="7:57" ht="18.75">
      <c r="G46" s="9"/>
      <c r="H46" s="89"/>
      <c r="I46" s="89"/>
      <c r="J46" s="89"/>
      <c r="K46" s="89"/>
      <c r="L46" s="89"/>
      <c r="M46" s="89"/>
      <c r="N46" s="87"/>
      <c r="O46" s="87"/>
      <c r="P46" s="6"/>
      <c r="Q46" s="6"/>
      <c r="R46" s="6"/>
      <c r="S46" s="6"/>
      <c r="T46" s="88"/>
      <c r="U46" s="88"/>
      <c r="V46" s="88"/>
      <c r="W46" s="6"/>
      <c r="X46" s="6"/>
      <c r="Y46" s="6"/>
      <c r="Z46" s="6"/>
      <c r="AA46" s="6"/>
      <c r="AB46" s="88"/>
      <c r="AC46" s="88"/>
      <c r="AD46" s="6"/>
      <c r="AE46" s="6"/>
      <c r="AF46" s="6"/>
      <c r="AG46" s="6"/>
      <c r="AH46" s="88"/>
      <c r="AI46" s="88"/>
      <c r="AJ46" s="6"/>
      <c r="AK46" s="6"/>
      <c r="AL46" s="6"/>
      <c r="AM46" s="6"/>
      <c r="AN46" s="6"/>
      <c r="AO46" s="88"/>
      <c r="AP46" s="88"/>
      <c r="AQ46" s="6"/>
      <c r="AR46" s="6"/>
      <c r="AS46" s="6"/>
      <c r="AT46" s="88"/>
      <c r="AU46" s="88"/>
      <c r="AV46" s="88"/>
      <c r="AW46" s="90"/>
      <c r="AX46" s="90"/>
      <c r="AY46" s="90"/>
      <c r="AZ46" s="90"/>
      <c r="BA46" s="90"/>
      <c r="BB46" s="12"/>
      <c r="BC46" s="3"/>
      <c r="BD46" s="3"/>
      <c r="BE46" s="3"/>
    </row>
  </sheetData>
  <sheetProtection selectLockedCells="1" selectUnlockedCells="1"/>
  <mergeCells count="157">
    <mergeCell ref="AP9:BB9"/>
    <mergeCell ref="C39:F39"/>
    <mergeCell ref="G38:I38"/>
    <mergeCell ref="AK41:AN41"/>
    <mergeCell ref="T36:W36"/>
    <mergeCell ref="X36:Y36"/>
    <mergeCell ref="AA35:AG36"/>
    <mergeCell ref="AH35:AJ36"/>
    <mergeCell ref="AS27:BA27"/>
    <mergeCell ref="T39:W39"/>
    <mergeCell ref="A40:B41"/>
    <mergeCell ref="C40:F41"/>
    <mergeCell ref="J40:N41"/>
    <mergeCell ref="R36:S36"/>
    <mergeCell ref="AK37:AN38"/>
    <mergeCell ref="AK35:AN36"/>
    <mergeCell ref="X39:Y39"/>
    <mergeCell ref="AA39:AG40"/>
    <mergeCell ref="X37:Y37"/>
    <mergeCell ref="O37:Q37"/>
    <mergeCell ref="AK42:AN42"/>
    <mergeCell ref="AS42:AX42"/>
    <mergeCell ref="O40:Q41"/>
    <mergeCell ref="R40:S41"/>
    <mergeCell ref="AA41:AG41"/>
    <mergeCell ref="AH41:AJ41"/>
    <mergeCell ref="AH39:AJ40"/>
    <mergeCell ref="R39:S39"/>
    <mergeCell ref="AH42:AJ42"/>
    <mergeCell ref="AK39:AN40"/>
    <mergeCell ref="G39:I39"/>
    <mergeCell ref="A39:B39"/>
    <mergeCell ref="AY42:BA42"/>
    <mergeCell ref="AP42:AR42"/>
    <mergeCell ref="AY35:BA37"/>
    <mergeCell ref="R37:S37"/>
    <mergeCell ref="T40:W41"/>
    <mergeCell ref="AH37:AJ38"/>
    <mergeCell ref="T38:W38"/>
    <mergeCell ref="X42:Y42"/>
    <mergeCell ref="O43:Q43"/>
    <mergeCell ref="R43:S43"/>
    <mergeCell ref="T43:W43"/>
    <mergeCell ref="A42:N42"/>
    <mergeCell ref="X38:Y38"/>
    <mergeCell ref="A43:B43"/>
    <mergeCell ref="C43:F43"/>
    <mergeCell ref="G43:I43"/>
    <mergeCell ref="X40:Y41"/>
    <mergeCell ref="G40:I41"/>
    <mergeCell ref="AA42:AG42"/>
    <mergeCell ref="O38:Q38"/>
    <mergeCell ref="R38:S38"/>
    <mergeCell ref="AA37:AG38"/>
    <mergeCell ref="C38:F38"/>
    <mergeCell ref="O39:Q39"/>
    <mergeCell ref="T37:W37"/>
    <mergeCell ref="O42:Q42"/>
    <mergeCell ref="R42:S42"/>
    <mergeCell ref="J39:N39"/>
    <mergeCell ref="J37:N37"/>
    <mergeCell ref="A36:B36"/>
    <mergeCell ref="C36:F36"/>
    <mergeCell ref="G36:I36"/>
    <mergeCell ref="B45:U45"/>
    <mergeCell ref="T42:W42"/>
    <mergeCell ref="A44:Y44"/>
    <mergeCell ref="X43:Y43"/>
    <mergeCell ref="J43:N43"/>
    <mergeCell ref="O36:Q36"/>
    <mergeCell ref="A35:B35"/>
    <mergeCell ref="C35:F35"/>
    <mergeCell ref="G35:I35"/>
    <mergeCell ref="J35:N35"/>
    <mergeCell ref="O35:Q35"/>
    <mergeCell ref="A38:B38"/>
    <mergeCell ref="J38:N38"/>
    <mergeCell ref="A37:B37"/>
    <mergeCell ref="C37:F37"/>
    <mergeCell ref="G37:I37"/>
    <mergeCell ref="J36:N36"/>
    <mergeCell ref="R35:S35"/>
    <mergeCell ref="AA34:AG34"/>
    <mergeCell ref="R34:S34"/>
    <mergeCell ref="T35:W35"/>
    <mergeCell ref="X35:Y35"/>
    <mergeCell ref="AS31:AX34"/>
    <mergeCell ref="AY31:BA34"/>
    <mergeCell ref="AA33:AG33"/>
    <mergeCell ref="AH33:AJ33"/>
    <mergeCell ref="AK33:AN33"/>
    <mergeCell ref="AP35:AR37"/>
    <mergeCell ref="AH31:AJ32"/>
    <mergeCell ref="AS35:AX37"/>
    <mergeCell ref="T31:W33"/>
    <mergeCell ref="X31:Y33"/>
    <mergeCell ref="AB20:AE20"/>
    <mergeCell ref="AP31:AR34"/>
    <mergeCell ref="AA31:AG32"/>
    <mergeCell ref="AH34:AJ34"/>
    <mergeCell ref="AK34:AN34"/>
    <mergeCell ref="AK31:AN32"/>
    <mergeCell ref="T34:W34"/>
    <mergeCell ref="X34:Y34"/>
    <mergeCell ref="A31:B33"/>
    <mergeCell ref="C31:F33"/>
    <mergeCell ref="G31:I33"/>
    <mergeCell ref="J31:N33"/>
    <mergeCell ref="O31:Q33"/>
    <mergeCell ref="O34:Q34"/>
    <mergeCell ref="A34:B34"/>
    <mergeCell ref="C34:F34"/>
    <mergeCell ref="G34:I34"/>
    <mergeCell ref="J34:N34"/>
    <mergeCell ref="B20:E20"/>
    <mergeCell ref="J20:M20"/>
    <mergeCell ref="A28:AU28"/>
    <mergeCell ref="N20:R20"/>
    <mergeCell ref="R31:S33"/>
    <mergeCell ref="AP1:BE3"/>
    <mergeCell ref="Q1:AO1"/>
    <mergeCell ref="Q9:AO9"/>
    <mergeCell ref="Q8:AO8"/>
    <mergeCell ref="Q3:AO3"/>
    <mergeCell ref="AP4:BB5"/>
    <mergeCell ref="AP6:BB8"/>
    <mergeCell ref="Q7:AO7"/>
    <mergeCell ref="Q4:AO4"/>
    <mergeCell ref="AP16:BE16"/>
    <mergeCell ref="AS20:AW20"/>
    <mergeCell ref="X20:AA20"/>
    <mergeCell ref="Q13:AO13"/>
    <mergeCell ref="BB20:BE20"/>
    <mergeCell ref="AO20:AR20"/>
    <mergeCell ref="AF20:AI20"/>
    <mergeCell ref="AJ20:AN20"/>
    <mergeCell ref="S20:W20"/>
    <mergeCell ref="Q6:AO6"/>
    <mergeCell ref="Q14:AO14"/>
    <mergeCell ref="Q12:AO12"/>
    <mergeCell ref="Q11:AO11"/>
    <mergeCell ref="A1:P1"/>
    <mergeCell ref="A3:O3"/>
    <mergeCell ref="A4:O4"/>
    <mergeCell ref="A5:O5"/>
    <mergeCell ref="A6:O6"/>
    <mergeCell ref="A8:O8"/>
    <mergeCell ref="Q5:AO5"/>
    <mergeCell ref="Q10:AO10"/>
    <mergeCell ref="Q16:AO16"/>
    <mergeCell ref="AX20:BA20"/>
    <mergeCell ref="Q15:AO15"/>
    <mergeCell ref="A9:O9"/>
    <mergeCell ref="F20:I20"/>
    <mergeCell ref="A18:BE18"/>
    <mergeCell ref="A20:A21"/>
    <mergeCell ref="AP13:BE1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18" width="6.25390625" style="14" hidden="1" customWidth="1"/>
    <col min="19" max="19" width="9.875" style="14" customWidth="1"/>
    <col min="20" max="21" width="6.25390625" style="14" hidden="1" customWidth="1"/>
    <col min="22" max="22" width="7.625" style="14" hidden="1" customWidth="1"/>
    <col min="23" max="25" width="6.25390625" style="14" hidden="1" customWidth="1"/>
    <col min="26" max="29" width="9.125" style="740" hidden="1" customWidth="1"/>
    <col min="30" max="30" width="21.0039062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658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>
        <v>15</v>
      </c>
      <c r="R7" s="679">
        <v>9</v>
      </c>
      <c r="S7" s="679"/>
      <c r="T7" s="679">
        <v>15</v>
      </c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/>
      <c r="AL8" s="399"/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5.75">
      <c r="A9" s="1111" t="s">
        <v>161</v>
      </c>
      <c r="B9" s="1111" t="s">
        <v>525</v>
      </c>
      <c r="C9" s="171"/>
      <c r="D9" s="171" t="s">
        <v>566</v>
      </c>
      <c r="E9" s="171"/>
      <c r="F9" s="1115"/>
      <c r="G9" s="280">
        <v>2</v>
      </c>
      <c r="H9" s="404">
        <v>60</v>
      </c>
      <c r="I9" s="405">
        <v>30</v>
      </c>
      <c r="J9" s="404">
        <v>20</v>
      </c>
      <c r="K9" s="404"/>
      <c r="L9" s="404">
        <v>10</v>
      </c>
      <c r="M9" s="405">
        <v>30</v>
      </c>
      <c r="N9" s="1102"/>
      <c r="O9" s="1102"/>
      <c r="P9" s="1102"/>
      <c r="Q9" s="1102"/>
      <c r="R9" s="1102"/>
      <c r="S9" s="1102">
        <v>3</v>
      </c>
      <c r="T9" s="171"/>
      <c r="U9" s="171"/>
      <c r="V9" s="171"/>
      <c r="W9" s="171"/>
      <c r="X9" s="171"/>
      <c r="Y9" s="171"/>
      <c r="Z9" s="399"/>
      <c r="AA9" s="399" t="s">
        <v>214</v>
      </c>
      <c r="AB9" s="399" t="s">
        <v>214</v>
      </c>
      <c r="AC9" s="399" t="s">
        <v>214</v>
      </c>
      <c r="AD9" s="399"/>
      <c r="AE9" s="731" t="s">
        <v>214</v>
      </c>
      <c r="AF9" s="399" t="s">
        <v>214</v>
      </c>
      <c r="AG9" s="399" t="s">
        <v>643</v>
      </c>
      <c r="AH9" s="399" t="s">
        <v>214</v>
      </c>
      <c r="AI9" s="399" t="s">
        <v>214</v>
      </c>
      <c r="AJ9" s="399" t="s">
        <v>214</v>
      </c>
      <c r="AK9" s="399"/>
      <c r="AL9" s="399"/>
      <c r="AM9" s="39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5.75">
      <c r="A10" s="1110" t="s">
        <v>170</v>
      </c>
      <c r="B10" s="1111" t="s">
        <v>42</v>
      </c>
      <c r="C10" s="171"/>
      <c r="D10" s="70" t="s">
        <v>573</v>
      </c>
      <c r="E10" s="1112"/>
      <c r="F10" s="1109"/>
      <c r="G10" s="1113">
        <v>1.5</v>
      </c>
      <c r="H10" s="171">
        <v>45</v>
      </c>
      <c r="I10" s="170">
        <v>30</v>
      </c>
      <c r="J10" s="171"/>
      <c r="K10" s="171"/>
      <c r="L10" s="171">
        <v>30</v>
      </c>
      <c r="M10" s="170">
        <v>15</v>
      </c>
      <c r="N10" s="70"/>
      <c r="O10" s="70"/>
      <c r="P10" s="70"/>
      <c r="Q10" s="70"/>
      <c r="R10" s="70"/>
      <c r="S10" s="70">
        <v>4</v>
      </c>
      <c r="T10" s="70"/>
      <c r="U10" s="70"/>
      <c r="V10" s="70"/>
      <c r="W10" s="70"/>
      <c r="X10" s="70"/>
      <c r="Y10" s="171"/>
      <c r="Z10" s="399"/>
      <c r="AA10" s="399" t="s">
        <v>214</v>
      </c>
      <c r="AB10" s="399" t="s">
        <v>214</v>
      </c>
      <c r="AC10" s="399" t="s">
        <v>214</v>
      </c>
      <c r="AD10" s="399"/>
      <c r="AE10" s="731" t="s">
        <v>214</v>
      </c>
      <c r="AF10" s="399" t="s">
        <v>214</v>
      </c>
      <c r="AG10" s="399" t="s">
        <v>643</v>
      </c>
      <c r="AH10" s="399" t="s">
        <v>214</v>
      </c>
      <c r="AI10" s="399" t="s">
        <v>214</v>
      </c>
      <c r="AJ10" s="399" t="s">
        <v>214</v>
      </c>
      <c r="AK10" s="399"/>
      <c r="AL10" s="399"/>
      <c r="AM10" s="39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15.75">
      <c r="A11" s="1111" t="s">
        <v>408</v>
      </c>
      <c r="B11" s="1101" t="s">
        <v>55</v>
      </c>
      <c r="C11" s="1125" t="s">
        <v>566</v>
      </c>
      <c r="D11" s="819"/>
      <c r="E11" s="819"/>
      <c r="F11" s="1126"/>
      <c r="G11" s="1113">
        <v>2</v>
      </c>
      <c r="H11" s="171">
        <v>60</v>
      </c>
      <c r="I11" s="170">
        <v>36</v>
      </c>
      <c r="J11" s="1127">
        <v>18</v>
      </c>
      <c r="K11" s="1125"/>
      <c r="L11" s="1125">
        <v>18</v>
      </c>
      <c r="M11" s="170">
        <v>24</v>
      </c>
      <c r="N11" s="70"/>
      <c r="O11" s="70"/>
      <c r="P11" s="70"/>
      <c r="Q11" s="70"/>
      <c r="R11" s="70"/>
      <c r="S11" s="1102">
        <v>4</v>
      </c>
      <c r="T11" s="70"/>
      <c r="U11" s="70"/>
      <c r="V11" s="70"/>
      <c r="W11" s="70"/>
      <c r="X11" s="70"/>
      <c r="Y11" s="70"/>
      <c r="Z11" s="399"/>
      <c r="AA11" s="399" t="s">
        <v>214</v>
      </c>
      <c r="AB11" s="399" t="s">
        <v>214</v>
      </c>
      <c r="AC11" s="399" t="s">
        <v>214</v>
      </c>
      <c r="AD11" s="399"/>
      <c r="AE11" s="731" t="s">
        <v>214</v>
      </c>
      <c r="AF11" s="399" t="s">
        <v>214</v>
      </c>
      <c r="AG11" s="399" t="s">
        <v>643</v>
      </c>
      <c r="AH11" s="399" t="s">
        <v>214</v>
      </c>
      <c r="AI11" s="399" t="s">
        <v>214</v>
      </c>
      <c r="AJ11" s="399" t="s">
        <v>214</v>
      </c>
      <c r="AK11" s="399"/>
      <c r="AL11" s="399"/>
      <c r="AM11" s="399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5.75">
      <c r="A12" s="1146" t="s">
        <v>546</v>
      </c>
      <c r="B12" s="1157" t="s">
        <v>646</v>
      </c>
      <c r="C12" s="705"/>
      <c r="D12" s="706" t="s">
        <v>566</v>
      </c>
      <c r="E12" s="706"/>
      <c r="F12" s="1158"/>
      <c r="G12" s="706">
        <v>1.5</v>
      </c>
      <c r="H12" s="706">
        <v>45</v>
      </c>
      <c r="I12" s="706">
        <v>16</v>
      </c>
      <c r="J12" s="706">
        <v>16</v>
      </c>
      <c r="K12" s="706"/>
      <c r="L12" s="706"/>
      <c r="M12" s="706">
        <v>29</v>
      </c>
      <c r="N12" s="705"/>
      <c r="O12" s="705"/>
      <c r="P12" s="705"/>
      <c r="Q12" s="706"/>
      <c r="R12" s="706"/>
      <c r="S12" s="706">
        <v>2</v>
      </c>
      <c r="T12" s="706"/>
      <c r="U12" s="706"/>
      <c r="V12" s="706"/>
      <c r="W12" s="694"/>
      <c r="X12" s="694"/>
      <c r="Y12" s="694"/>
      <c r="Z12" s="732"/>
      <c r="AA12" s="399" t="s">
        <v>214</v>
      </c>
      <c r="AB12" s="399" t="s">
        <v>214</v>
      </c>
      <c r="AC12" s="399" t="s">
        <v>214</v>
      </c>
      <c r="AD12" s="399"/>
      <c r="AE12" s="731" t="s">
        <v>214</v>
      </c>
      <c r="AF12" s="399" t="s">
        <v>214</v>
      </c>
      <c r="AG12" s="399" t="s">
        <v>643</v>
      </c>
      <c r="AH12" s="399" t="s">
        <v>214</v>
      </c>
      <c r="AI12" s="399" t="s">
        <v>214</v>
      </c>
      <c r="AJ12" s="399" t="s">
        <v>214</v>
      </c>
      <c r="AK12" s="732"/>
      <c r="AL12" s="732"/>
      <c r="AM12" s="732"/>
      <c r="AN12" s="688"/>
      <c r="AO12" s="688"/>
      <c r="AP12" s="688"/>
      <c r="AQ12" s="688"/>
      <c r="AR12" s="688"/>
      <c r="AS12" s="688"/>
      <c r="AT12" s="688"/>
      <c r="AU12" s="688"/>
      <c r="AV12" s="688"/>
      <c r="AW12" s="688"/>
      <c r="AX12" s="688"/>
      <c r="AY12" s="688"/>
      <c r="AZ12" s="688"/>
      <c r="BA12" s="688"/>
      <c r="BB12" s="688"/>
      <c r="BC12" s="688"/>
      <c r="BD12" s="688"/>
      <c r="BE12" s="688"/>
      <c r="BF12" s="688"/>
      <c r="BG12" s="688"/>
      <c r="BH12" s="688"/>
      <c r="BI12" s="688"/>
      <c r="BJ12" s="688"/>
      <c r="BK12" s="688"/>
      <c r="BL12" s="688"/>
      <c r="BM12" s="688"/>
      <c r="BN12" s="688"/>
      <c r="BO12" s="688"/>
      <c r="BP12" s="688"/>
      <c r="BQ12" s="688"/>
      <c r="BR12" s="688"/>
      <c r="BS12" s="688"/>
      <c r="BT12" s="688"/>
      <c r="BU12" s="688"/>
      <c r="BV12" s="688"/>
      <c r="BW12" s="688"/>
      <c r="BX12" s="688"/>
      <c r="BY12" s="688"/>
      <c r="BZ12" s="688"/>
      <c r="CA12" s="688"/>
      <c r="CB12" s="688"/>
      <c r="CC12" s="688"/>
      <c r="CD12" s="688"/>
      <c r="CE12" s="688"/>
      <c r="CF12" s="688"/>
      <c r="CG12" s="688"/>
      <c r="CH12" s="688"/>
      <c r="CI12" s="688"/>
      <c r="CJ12" s="688"/>
      <c r="CK12" s="688"/>
      <c r="CL12" s="688"/>
      <c r="CM12" s="688"/>
      <c r="CN12" s="688"/>
      <c r="CO12" s="688"/>
      <c r="CP12" s="688"/>
      <c r="CQ12" s="688"/>
      <c r="CR12" s="688"/>
      <c r="CS12" s="688"/>
      <c r="CT12" s="688"/>
      <c r="CU12" s="688"/>
      <c r="CV12" s="688"/>
      <c r="CW12" s="688"/>
      <c r="CX12" s="688"/>
      <c r="CY12" s="688"/>
      <c r="CZ12" s="688"/>
      <c r="DA12" s="688"/>
      <c r="DB12" s="688"/>
      <c r="DC12" s="688"/>
      <c r="DD12" s="688"/>
      <c r="DE12" s="688"/>
      <c r="DF12" s="688"/>
      <c r="DG12" s="688"/>
      <c r="DH12" s="688"/>
      <c r="DI12" s="688"/>
      <c r="DJ12" s="688"/>
      <c r="DK12" s="688"/>
      <c r="DL12" s="688"/>
      <c r="DM12" s="688"/>
      <c r="DN12" s="688"/>
      <c r="DO12" s="688"/>
      <c r="DP12" s="688"/>
      <c r="DQ12" s="688"/>
      <c r="DR12" s="688"/>
      <c r="DS12" s="688"/>
      <c r="DT12" s="688"/>
      <c r="DU12" s="688"/>
      <c r="DV12" s="688"/>
      <c r="DW12" s="688"/>
      <c r="DX12" s="688"/>
      <c r="DY12" s="688"/>
      <c r="DZ12" s="688"/>
      <c r="EA12" s="688"/>
      <c r="EB12" s="688"/>
      <c r="EC12" s="688"/>
      <c r="ED12" s="688"/>
      <c r="EE12" s="688"/>
      <c r="EF12" s="688"/>
      <c r="EG12" s="688"/>
      <c r="EH12" s="688"/>
      <c r="EI12" s="688"/>
      <c r="EJ12" s="688"/>
      <c r="EK12" s="688"/>
      <c r="EL12" s="688"/>
      <c r="EM12" s="688"/>
      <c r="EN12" s="688"/>
      <c r="EO12" s="688"/>
      <c r="EP12" s="688"/>
      <c r="EQ12" s="688"/>
      <c r="ER12" s="688"/>
      <c r="ES12" s="688"/>
      <c r="ET12" s="688"/>
      <c r="EU12" s="688"/>
      <c r="EV12" s="688"/>
      <c r="EW12" s="688"/>
      <c r="EX12" s="688"/>
      <c r="EY12" s="688"/>
      <c r="EZ12" s="688"/>
      <c r="FA12" s="688"/>
      <c r="FB12" s="688"/>
      <c r="FC12" s="688"/>
      <c r="FD12" s="688"/>
      <c r="FE12" s="688"/>
      <c r="FF12" s="688"/>
      <c r="FG12" s="688"/>
      <c r="FH12" s="688"/>
      <c r="FI12" s="688"/>
      <c r="FJ12" s="688"/>
      <c r="FK12" s="688"/>
      <c r="FL12" s="688"/>
      <c r="FM12" s="688"/>
      <c r="FN12" s="688"/>
      <c r="FO12" s="688"/>
      <c r="FP12" s="688"/>
      <c r="FQ12" s="688"/>
      <c r="FR12" s="688"/>
      <c r="FS12" s="688"/>
      <c r="FT12" s="688"/>
      <c r="FU12" s="688"/>
      <c r="FV12" s="688"/>
      <c r="FW12" s="688"/>
      <c r="FX12" s="688"/>
      <c r="FY12" s="688"/>
      <c r="FZ12" s="688"/>
      <c r="GA12" s="688"/>
      <c r="GB12" s="688"/>
      <c r="GC12" s="688"/>
      <c r="GD12" s="688"/>
      <c r="GE12" s="688"/>
      <c r="GF12" s="688"/>
      <c r="GG12" s="688"/>
      <c r="GH12" s="688"/>
      <c r="GI12" s="688"/>
      <c r="GJ12" s="688"/>
      <c r="GK12" s="688"/>
      <c r="GL12" s="688"/>
      <c r="GM12" s="688"/>
      <c r="GN12" s="688"/>
      <c r="GO12" s="688"/>
      <c r="GP12" s="688"/>
      <c r="GQ12" s="688"/>
      <c r="GR12" s="688"/>
      <c r="GS12" s="688"/>
      <c r="GT12" s="688"/>
      <c r="GU12" s="688"/>
      <c r="GV12" s="688"/>
      <c r="GW12" s="688"/>
      <c r="GX12" s="688"/>
      <c r="GY12" s="688"/>
      <c r="GZ12" s="688"/>
      <c r="HA12" s="688"/>
      <c r="HB12" s="688"/>
      <c r="HC12" s="688"/>
      <c r="HD12" s="688"/>
      <c r="HE12" s="688"/>
      <c r="HF12" s="688"/>
      <c r="HG12" s="688"/>
      <c r="HH12" s="688"/>
      <c r="HI12" s="688"/>
      <c r="HJ12" s="688"/>
      <c r="HK12" s="688"/>
      <c r="HL12" s="688"/>
      <c r="HM12" s="688"/>
      <c r="HN12" s="688"/>
      <c r="HO12" s="688"/>
      <c r="HP12" s="688"/>
      <c r="HQ12" s="688"/>
      <c r="HR12" s="688"/>
      <c r="HS12" s="688"/>
      <c r="HT12" s="688"/>
      <c r="HU12" s="688"/>
      <c r="HV12" s="688"/>
      <c r="HW12" s="688"/>
      <c r="HX12" s="688"/>
      <c r="HY12" s="688"/>
      <c r="HZ12" s="688"/>
      <c r="IA12" s="688"/>
      <c r="IB12" s="688"/>
      <c r="IC12" s="688"/>
      <c r="ID12" s="688"/>
      <c r="IE12" s="688"/>
      <c r="IF12" s="688"/>
      <c r="IG12" s="688"/>
      <c r="IH12" s="688"/>
      <c r="II12" s="688"/>
      <c r="IJ12" s="688"/>
      <c r="IK12" s="688"/>
      <c r="IL12" s="688"/>
      <c r="IM12" s="688"/>
      <c r="IN12" s="688"/>
      <c r="IO12" s="688"/>
      <c r="IP12" s="688"/>
      <c r="IQ12" s="688"/>
      <c r="IR12" s="688"/>
      <c r="IS12" s="688"/>
    </row>
    <row r="13" spans="1:253" ht="15.75">
      <c r="A13" s="1129" t="s">
        <v>387</v>
      </c>
      <c r="B13" s="1135" t="s">
        <v>53</v>
      </c>
      <c r="C13" s="435" t="s">
        <v>566</v>
      </c>
      <c r="D13" s="1136"/>
      <c r="E13" s="1136"/>
      <c r="F13" s="1137"/>
      <c r="G13" s="1095">
        <v>3</v>
      </c>
      <c r="H13" s="1097">
        <v>90</v>
      </c>
      <c r="I13" s="649">
        <v>54</v>
      </c>
      <c r="J13" s="1096">
        <v>36</v>
      </c>
      <c r="K13" s="1156">
        <v>18</v>
      </c>
      <c r="L13" s="1156"/>
      <c r="M13" s="649">
        <v>36</v>
      </c>
      <c r="N13" s="437"/>
      <c r="O13" s="437"/>
      <c r="P13" s="437"/>
      <c r="Q13" s="1138"/>
      <c r="R13" s="1138"/>
      <c r="S13" s="1138">
        <v>6</v>
      </c>
      <c r="T13" s="437"/>
      <c r="U13" s="437"/>
      <c r="V13" s="437"/>
      <c r="W13" s="437"/>
      <c r="X13" s="437"/>
      <c r="Y13" s="437"/>
      <c r="Z13" s="399"/>
      <c r="AA13" s="399" t="s">
        <v>214</v>
      </c>
      <c r="AB13" s="399" t="s">
        <v>214</v>
      </c>
      <c r="AC13" s="399" t="s">
        <v>214</v>
      </c>
      <c r="AD13" s="399"/>
      <c r="AE13" s="731" t="s">
        <v>214</v>
      </c>
      <c r="AF13" s="399" t="s">
        <v>214</v>
      </c>
      <c r="AG13" s="399" t="s">
        <v>643</v>
      </c>
      <c r="AH13" s="399" t="s">
        <v>214</v>
      </c>
      <c r="AI13" s="399" t="s">
        <v>214</v>
      </c>
      <c r="AJ13" s="399" t="s">
        <v>214</v>
      </c>
      <c r="AK13" s="399"/>
      <c r="AL13" s="399"/>
      <c r="AM13" s="399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15.75">
      <c r="A14" s="2186" t="s">
        <v>394</v>
      </c>
      <c r="B14" s="1135" t="s">
        <v>57</v>
      </c>
      <c r="C14" s="435" t="s">
        <v>566</v>
      </c>
      <c r="D14" s="1136"/>
      <c r="E14" s="1136"/>
      <c r="F14" s="1137"/>
      <c r="G14" s="1094">
        <v>2</v>
      </c>
      <c r="H14" s="617">
        <v>60</v>
      </c>
      <c r="I14" s="433">
        <v>36</v>
      </c>
      <c r="J14" s="434">
        <v>18</v>
      </c>
      <c r="K14" s="435">
        <v>9</v>
      </c>
      <c r="L14" s="435">
        <v>9</v>
      </c>
      <c r="M14" s="433">
        <v>24</v>
      </c>
      <c r="N14" s="437"/>
      <c r="O14" s="437"/>
      <c r="P14" s="1138"/>
      <c r="Q14" s="1138"/>
      <c r="R14" s="1138"/>
      <c r="S14" s="1138">
        <v>4</v>
      </c>
      <c r="T14" s="1138"/>
      <c r="U14" s="437"/>
      <c r="V14" s="437"/>
      <c r="W14" s="437"/>
      <c r="X14" s="437"/>
      <c r="Y14" s="437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214</v>
      </c>
      <c r="AF14" s="399" t="s">
        <v>214</v>
      </c>
      <c r="AG14" s="399" t="s">
        <v>643</v>
      </c>
      <c r="AH14" s="399" t="s">
        <v>214</v>
      </c>
      <c r="AI14" s="399" t="s">
        <v>214</v>
      </c>
      <c r="AJ14" s="399" t="s">
        <v>214</v>
      </c>
      <c r="AK14" s="399"/>
      <c r="AL14" s="399"/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15.75">
      <c r="A15" s="2186" t="s">
        <v>391</v>
      </c>
      <c r="B15" s="1135" t="s">
        <v>59</v>
      </c>
      <c r="C15" s="1136"/>
      <c r="D15" s="435" t="s">
        <v>566</v>
      </c>
      <c r="E15" s="435"/>
      <c r="F15" s="1137"/>
      <c r="G15" s="1095">
        <v>2</v>
      </c>
      <c r="H15" s="1097">
        <v>60</v>
      </c>
      <c r="I15" s="649">
        <v>30</v>
      </c>
      <c r="J15" s="1096">
        <v>20</v>
      </c>
      <c r="K15" s="1156"/>
      <c r="L15" s="1156">
        <v>10</v>
      </c>
      <c r="M15" s="649">
        <v>30</v>
      </c>
      <c r="N15" s="437"/>
      <c r="O15" s="437"/>
      <c r="P15" s="1138"/>
      <c r="Q15" s="1138"/>
      <c r="R15" s="1138"/>
      <c r="S15" s="1138">
        <v>3</v>
      </c>
      <c r="T15" s="1138"/>
      <c r="U15" s="437"/>
      <c r="V15" s="437"/>
      <c r="W15" s="437"/>
      <c r="X15" s="437"/>
      <c r="Y15" s="437"/>
      <c r="Z15" s="399"/>
      <c r="AA15" s="399" t="s">
        <v>214</v>
      </c>
      <c r="AB15" s="399" t="s">
        <v>214</v>
      </c>
      <c r="AC15" s="399" t="s">
        <v>214</v>
      </c>
      <c r="AD15" s="399"/>
      <c r="AE15" s="731" t="s">
        <v>214</v>
      </c>
      <c r="AF15" s="399" t="s">
        <v>214</v>
      </c>
      <c r="AG15" s="399" t="s">
        <v>643</v>
      </c>
      <c r="AH15" s="399" t="s">
        <v>214</v>
      </c>
      <c r="AI15" s="399" t="s">
        <v>214</v>
      </c>
      <c r="AJ15" s="399" t="s">
        <v>214</v>
      </c>
      <c r="AK15" s="399"/>
      <c r="AL15" s="399"/>
      <c r="AM15" s="3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15.75">
      <c r="A16" s="1151" t="s">
        <v>618</v>
      </c>
      <c r="B16" s="1143" t="s">
        <v>520</v>
      </c>
      <c r="C16" s="2187"/>
      <c r="D16" s="617" t="s">
        <v>566</v>
      </c>
      <c r="E16" s="2187"/>
      <c r="F16" s="2187"/>
      <c r="G16" s="1095">
        <v>2</v>
      </c>
      <c r="H16" s="1097">
        <v>60</v>
      </c>
      <c r="I16" s="1138">
        <v>30</v>
      </c>
      <c r="J16" s="1138">
        <v>20</v>
      </c>
      <c r="K16" s="1138"/>
      <c r="L16" s="1138">
        <v>10</v>
      </c>
      <c r="M16" s="617">
        <v>30</v>
      </c>
      <c r="N16" s="2187"/>
      <c r="O16" s="2187"/>
      <c r="P16" s="2187"/>
      <c r="Q16" s="2187"/>
      <c r="R16" s="2187"/>
      <c r="S16" s="437">
        <v>3</v>
      </c>
      <c r="T16" s="1160"/>
      <c r="U16" s="1160"/>
      <c r="V16" s="1159"/>
      <c r="W16" s="1161"/>
      <c r="X16" s="1161"/>
      <c r="Y16" s="1161"/>
      <c r="Z16" s="399"/>
      <c r="AA16" s="399" t="s">
        <v>214</v>
      </c>
      <c r="AB16" s="399" t="s">
        <v>214</v>
      </c>
      <c r="AC16" s="399" t="s">
        <v>214</v>
      </c>
      <c r="AD16" s="399"/>
      <c r="AE16" s="731" t="s">
        <v>214</v>
      </c>
      <c r="AF16" s="399" t="s">
        <v>214</v>
      </c>
      <c r="AG16" s="399" t="s">
        <v>643</v>
      </c>
      <c r="AH16" s="399" t="s">
        <v>214</v>
      </c>
      <c r="AI16" s="399" t="s">
        <v>214</v>
      </c>
      <c r="AJ16" s="399" t="s">
        <v>214</v>
      </c>
      <c r="AK16" s="399"/>
      <c r="AL16" s="399"/>
      <c r="AM16" s="399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ht="15.75">
      <c r="A17" s="1151"/>
      <c r="B17" s="1143" t="s">
        <v>651</v>
      </c>
      <c r="C17" s="2187"/>
      <c r="D17" s="617" t="s">
        <v>566</v>
      </c>
      <c r="E17" s="2187"/>
      <c r="F17" s="2187"/>
      <c r="G17" s="1095"/>
      <c r="H17" s="1097"/>
      <c r="I17" s="1138"/>
      <c r="J17" s="1138"/>
      <c r="K17" s="1138"/>
      <c r="L17" s="1138"/>
      <c r="M17" s="617"/>
      <c r="N17" s="2187"/>
      <c r="O17" s="2187"/>
      <c r="P17" s="2187"/>
      <c r="Q17" s="2187"/>
      <c r="R17" s="2187"/>
      <c r="S17" s="437"/>
      <c r="T17" s="1160"/>
      <c r="U17" s="1160"/>
      <c r="V17" s="1159"/>
      <c r="W17" s="1161"/>
      <c r="X17" s="1161"/>
      <c r="Y17" s="1161"/>
      <c r="Z17" s="399"/>
      <c r="AA17" s="399"/>
      <c r="AB17" s="399"/>
      <c r="AC17" s="399"/>
      <c r="AD17" s="399"/>
      <c r="AE17" s="17"/>
      <c r="AF17" s="399"/>
      <c r="AG17" s="399"/>
      <c r="AH17" s="399"/>
      <c r="AI17" s="399"/>
      <c r="AJ17" s="399"/>
      <c r="AK17" s="399"/>
      <c r="AL17" s="399"/>
      <c r="AM17" s="399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30" ht="15.75">
      <c r="A18" s="1137"/>
      <c r="B18" s="2188"/>
      <c r="C18" s="2189">
        <v>3</v>
      </c>
      <c r="D18" s="2190">
        <v>6</v>
      </c>
      <c r="E18" s="2190"/>
      <c r="F18" s="2189"/>
      <c r="G18" s="2189"/>
      <c r="H18" s="2189"/>
      <c r="I18" s="2188"/>
      <c r="J18" s="2188"/>
      <c r="K18" s="2188"/>
      <c r="L18" s="2188"/>
      <c r="M18" s="2188"/>
      <c r="N18" s="2188"/>
      <c r="O18" s="2188"/>
      <c r="P18" s="2188"/>
      <c r="Q18" s="2188"/>
      <c r="R18" s="2188"/>
      <c r="S18" s="2188">
        <f>SUM(S9:S16)</f>
        <v>29</v>
      </c>
      <c r="T18" s="740"/>
      <c r="U18" s="740"/>
      <c r="V18" s="740"/>
      <c r="W18" s="740"/>
      <c r="X18" s="740"/>
      <c r="Y18" s="740"/>
      <c r="AD18" s="740"/>
    </row>
    <row r="19" spans="26:29" ht="15.75">
      <c r="Z19" s="1108"/>
      <c r="AA19" s="1108"/>
      <c r="AB19" s="1108"/>
      <c r="AC19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19" width="6.25390625" style="14" hidden="1" customWidth="1"/>
    <col min="20" max="20" width="8.875" style="14" customWidth="1"/>
    <col min="21" max="21" width="6.25390625" style="14" hidden="1" customWidth="1"/>
    <col min="22" max="22" width="7.625" style="14" hidden="1" customWidth="1"/>
    <col min="23" max="25" width="6.25390625" style="14" hidden="1" customWidth="1"/>
    <col min="26" max="29" width="9.125" style="740" hidden="1" customWidth="1"/>
    <col min="30" max="30" width="23.2539062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659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>
        <v>15</v>
      </c>
      <c r="R7" s="679">
        <v>9</v>
      </c>
      <c r="S7" s="679">
        <v>9</v>
      </c>
      <c r="T7" s="679"/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/>
      <c r="AL8" s="399"/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47.25">
      <c r="A9" s="1110" t="s">
        <v>171</v>
      </c>
      <c r="B9" s="1162" t="s">
        <v>42</v>
      </c>
      <c r="C9" s="694"/>
      <c r="D9" s="1112" t="s">
        <v>574</v>
      </c>
      <c r="E9" s="1112"/>
      <c r="F9" s="1109"/>
      <c r="G9" s="1113"/>
      <c r="H9" s="171"/>
      <c r="I9" s="170">
        <v>0</v>
      </c>
      <c r="J9" s="171"/>
      <c r="K9" s="171"/>
      <c r="L9" s="171"/>
      <c r="M9" s="171"/>
      <c r="N9" s="70"/>
      <c r="O9" s="70"/>
      <c r="P9" s="70"/>
      <c r="Q9" s="70"/>
      <c r="R9" s="70"/>
      <c r="S9" s="70"/>
      <c r="T9" s="1126" t="s">
        <v>43</v>
      </c>
      <c r="U9" s="1126" t="s">
        <v>43</v>
      </c>
      <c r="V9" s="1126" t="s">
        <v>43</v>
      </c>
      <c r="W9" s="1126" t="s">
        <v>43</v>
      </c>
      <c r="X9" s="1126" t="s">
        <v>43</v>
      </c>
      <c r="Y9" s="1163"/>
      <c r="Z9" s="399"/>
      <c r="AA9" s="399" t="s">
        <v>214</v>
      </c>
      <c r="AB9" s="399" t="s">
        <v>214</v>
      </c>
      <c r="AC9" s="399" t="s">
        <v>214</v>
      </c>
      <c r="AD9" s="399"/>
      <c r="AE9" s="731" t="s">
        <v>214</v>
      </c>
      <c r="AF9" s="399" t="s">
        <v>214</v>
      </c>
      <c r="AG9" s="399" t="s">
        <v>214</v>
      </c>
      <c r="AH9" s="399" t="s">
        <v>643</v>
      </c>
      <c r="AI9" s="399" t="s">
        <v>643</v>
      </c>
      <c r="AJ9" s="399" t="s">
        <v>643</v>
      </c>
      <c r="AK9" s="399"/>
      <c r="AL9" s="399"/>
      <c r="AM9" s="39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5.75">
      <c r="A10" s="1146" t="s">
        <v>540</v>
      </c>
      <c r="B10" s="1164" t="s">
        <v>647</v>
      </c>
      <c r="C10" s="908"/>
      <c r="D10" s="706">
        <v>5</v>
      </c>
      <c r="E10" s="706"/>
      <c r="F10" s="908"/>
      <c r="G10" s="706">
        <v>1.5</v>
      </c>
      <c r="H10" s="706">
        <v>45</v>
      </c>
      <c r="I10" s="706">
        <v>20</v>
      </c>
      <c r="J10" s="706"/>
      <c r="K10" s="706"/>
      <c r="L10" s="706">
        <v>20</v>
      </c>
      <c r="M10" s="706">
        <v>25</v>
      </c>
      <c r="N10" s="908"/>
      <c r="O10" s="908"/>
      <c r="P10" s="908"/>
      <c r="Q10" s="706"/>
      <c r="R10" s="706"/>
      <c r="S10" s="706"/>
      <c r="T10" s="706">
        <v>1.5</v>
      </c>
      <c r="U10" s="706"/>
      <c r="V10" s="706"/>
      <c r="W10" s="694"/>
      <c r="X10" s="694"/>
      <c r="Y10" s="694"/>
      <c r="Z10" s="732"/>
      <c r="AA10" s="399" t="s">
        <v>214</v>
      </c>
      <c r="AB10" s="399" t="s">
        <v>214</v>
      </c>
      <c r="AC10" s="399" t="s">
        <v>214</v>
      </c>
      <c r="AD10" s="399"/>
      <c r="AE10" s="731" t="s">
        <v>214</v>
      </c>
      <c r="AF10" s="399" t="s">
        <v>214</v>
      </c>
      <c r="AG10" s="399" t="s">
        <v>214</v>
      </c>
      <c r="AH10" s="399" t="s">
        <v>643</v>
      </c>
      <c r="AI10" s="399" t="s">
        <v>214</v>
      </c>
      <c r="AJ10" s="399" t="s">
        <v>214</v>
      </c>
      <c r="AK10" s="732"/>
      <c r="AL10" s="732"/>
      <c r="AM10" s="732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  <c r="BE10" s="688"/>
      <c r="BF10" s="688"/>
      <c r="BG10" s="688"/>
      <c r="BH10" s="688"/>
      <c r="BI10" s="688"/>
      <c r="BJ10" s="688"/>
      <c r="BK10" s="688"/>
      <c r="BL10" s="688"/>
      <c r="BM10" s="688"/>
      <c r="BN10" s="688"/>
      <c r="BO10" s="688"/>
      <c r="BP10" s="688"/>
      <c r="BQ10" s="688"/>
      <c r="BR10" s="688"/>
      <c r="BS10" s="688"/>
      <c r="BT10" s="688"/>
      <c r="BU10" s="688"/>
      <c r="BV10" s="688"/>
      <c r="BW10" s="688"/>
      <c r="BX10" s="688"/>
      <c r="BY10" s="688"/>
      <c r="BZ10" s="688"/>
      <c r="CA10" s="688"/>
      <c r="CB10" s="688"/>
      <c r="CC10" s="688"/>
      <c r="CD10" s="688"/>
      <c r="CE10" s="688"/>
      <c r="CF10" s="688"/>
      <c r="CG10" s="688"/>
      <c r="CH10" s="688"/>
      <c r="CI10" s="688"/>
      <c r="CJ10" s="688"/>
      <c r="CK10" s="688"/>
      <c r="CL10" s="688"/>
      <c r="CM10" s="688"/>
      <c r="CN10" s="688"/>
      <c r="CO10" s="688"/>
      <c r="CP10" s="688"/>
      <c r="CQ10" s="688"/>
      <c r="CR10" s="688"/>
      <c r="CS10" s="688"/>
      <c r="CT10" s="688"/>
      <c r="CU10" s="688"/>
      <c r="CV10" s="688"/>
      <c r="CW10" s="688"/>
      <c r="CX10" s="688"/>
      <c r="CY10" s="688"/>
      <c r="CZ10" s="688"/>
      <c r="DA10" s="688"/>
      <c r="DB10" s="688"/>
      <c r="DC10" s="688"/>
      <c r="DD10" s="688"/>
      <c r="DE10" s="688"/>
      <c r="DF10" s="688"/>
      <c r="DG10" s="688"/>
      <c r="DH10" s="688"/>
      <c r="DI10" s="688"/>
      <c r="DJ10" s="688"/>
      <c r="DK10" s="688"/>
      <c r="DL10" s="688"/>
      <c r="DM10" s="688"/>
      <c r="DN10" s="688"/>
      <c r="DO10" s="688"/>
      <c r="DP10" s="688"/>
      <c r="DQ10" s="688"/>
      <c r="DR10" s="688"/>
      <c r="DS10" s="688"/>
      <c r="DT10" s="688"/>
      <c r="DU10" s="688"/>
      <c r="DV10" s="688"/>
      <c r="DW10" s="688"/>
      <c r="DX10" s="688"/>
      <c r="DY10" s="688"/>
      <c r="DZ10" s="688"/>
      <c r="EA10" s="688"/>
      <c r="EB10" s="688"/>
      <c r="EC10" s="688"/>
      <c r="ED10" s="688"/>
      <c r="EE10" s="688"/>
      <c r="EF10" s="688"/>
      <c r="EG10" s="688"/>
      <c r="EH10" s="688"/>
      <c r="EI10" s="688"/>
      <c r="EJ10" s="688"/>
      <c r="EK10" s="688"/>
      <c r="EL10" s="688"/>
      <c r="EM10" s="688"/>
      <c r="EN10" s="688"/>
      <c r="EO10" s="688"/>
      <c r="EP10" s="688"/>
      <c r="EQ10" s="688"/>
      <c r="ER10" s="688"/>
      <c r="ES10" s="688"/>
      <c r="ET10" s="688"/>
      <c r="EU10" s="688"/>
      <c r="EV10" s="688"/>
      <c r="EW10" s="688"/>
      <c r="EX10" s="688"/>
      <c r="EY10" s="688"/>
      <c r="EZ10" s="688"/>
      <c r="FA10" s="688"/>
      <c r="FB10" s="688"/>
      <c r="FC10" s="688"/>
      <c r="FD10" s="688"/>
      <c r="FE10" s="688"/>
      <c r="FF10" s="688"/>
      <c r="FG10" s="688"/>
      <c r="FH10" s="688"/>
      <c r="FI10" s="688"/>
      <c r="FJ10" s="688"/>
      <c r="FK10" s="688"/>
      <c r="FL10" s="688"/>
      <c r="FM10" s="688"/>
      <c r="FN10" s="688"/>
      <c r="FO10" s="688"/>
      <c r="FP10" s="688"/>
      <c r="FQ10" s="688"/>
      <c r="FR10" s="688"/>
      <c r="FS10" s="688"/>
      <c r="FT10" s="688"/>
      <c r="FU10" s="688"/>
      <c r="FV10" s="688"/>
      <c r="FW10" s="688"/>
      <c r="FX10" s="688"/>
      <c r="FY10" s="688"/>
      <c r="FZ10" s="688"/>
      <c r="GA10" s="688"/>
      <c r="GB10" s="688"/>
      <c r="GC10" s="688"/>
      <c r="GD10" s="688"/>
      <c r="GE10" s="688"/>
      <c r="GF10" s="688"/>
      <c r="GG10" s="688"/>
      <c r="GH10" s="688"/>
      <c r="GI10" s="688"/>
      <c r="GJ10" s="688"/>
      <c r="GK10" s="688"/>
      <c r="GL10" s="688"/>
      <c r="GM10" s="688"/>
      <c r="GN10" s="688"/>
      <c r="GO10" s="688"/>
      <c r="GP10" s="688"/>
      <c r="GQ10" s="688"/>
      <c r="GR10" s="688"/>
      <c r="GS10" s="688"/>
      <c r="GT10" s="688"/>
      <c r="GU10" s="688"/>
      <c r="GV10" s="688"/>
      <c r="GW10" s="688"/>
      <c r="GX10" s="688"/>
      <c r="GY10" s="688"/>
      <c r="GZ10" s="688"/>
      <c r="HA10" s="688"/>
      <c r="HB10" s="688"/>
      <c r="HC10" s="688"/>
      <c r="HD10" s="688"/>
      <c r="HE10" s="688"/>
      <c r="HF10" s="688"/>
      <c r="HG10" s="688"/>
      <c r="HH10" s="688"/>
      <c r="HI10" s="688"/>
      <c r="HJ10" s="688"/>
      <c r="HK10" s="688"/>
      <c r="HL10" s="688"/>
      <c r="HM10" s="688"/>
      <c r="HN10" s="688"/>
      <c r="HO10" s="688"/>
      <c r="HP10" s="688"/>
      <c r="HQ10" s="688"/>
      <c r="HR10" s="688"/>
      <c r="HS10" s="688"/>
      <c r="HT10" s="688"/>
      <c r="HU10" s="688"/>
      <c r="HV10" s="688"/>
      <c r="HW10" s="688"/>
      <c r="HX10" s="688"/>
      <c r="HY10" s="688"/>
      <c r="HZ10" s="688"/>
      <c r="IA10" s="688"/>
      <c r="IB10" s="688"/>
      <c r="IC10" s="688"/>
      <c r="ID10" s="688"/>
      <c r="IE10" s="688"/>
      <c r="IF10" s="688"/>
      <c r="IG10" s="688"/>
      <c r="IH10" s="688"/>
      <c r="II10" s="688"/>
      <c r="IJ10" s="688"/>
      <c r="IK10" s="688"/>
      <c r="IL10" s="688"/>
      <c r="IM10" s="688"/>
      <c r="IN10" s="688"/>
      <c r="IO10" s="688"/>
      <c r="IP10" s="688"/>
      <c r="IQ10" s="688"/>
      <c r="IR10" s="688"/>
      <c r="IS10" s="688"/>
    </row>
    <row r="11" spans="1:253" ht="15.75">
      <c r="A11" s="1146" t="s">
        <v>199</v>
      </c>
      <c r="B11" s="1157" t="s">
        <v>648</v>
      </c>
      <c r="C11" s="705"/>
      <c r="D11" s="706">
        <v>5</v>
      </c>
      <c r="E11" s="706"/>
      <c r="F11" s="706"/>
      <c r="G11" s="706">
        <v>1.5</v>
      </c>
      <c r="H11" s="706">
        <v>45</v>
      </c>
      <c r="I11" s="706">
        <v>20</v>
      </c>
      <c r="J11" s="706">
        <v>14</v>
      </c>
      <c r="K11" s="706"/>
      <c r="L11" s="706">
        <v>6</v>
      </c>
      <c r="M11" s="706">
        <v>25</v>
      </c>
      <c r="N11" s="705"/>
      <c r="O11" s="705"/>
      <c r="P11" s="705"/>
      <c r="Q11" s="706"/>
      <c r="R11" s="706"/>
      <c r="S11" s="706"/>
      <c r="T11" s="706">
        <v>1.5</v>
      </c>
      <c r="U11" s="706"/>
      <c r="V11" s="706"/>
      <c r="W11" s="694"/>
      <c r="X11" s="694"/>
      <c r="Y11" s="694"/>
      <c r="Z11" s="732"/>
      <c r="AA11" s="399" t="s">
        <v>214</v>
      </c>
      <c r="AB11" s="399" t="s">
        <v>214</v>
      </c>
      <c r="AC11" s="399" t="s">
        <v>214</v>
      </c>
      <c r="AD11" s="399"/>
      <c r="AE11" s="731" t="s">
        <v>214</v>
      </c>
      <c r="AF11" s="399" t="s">
        <v>214</v>
      </c>
      <c r="AG11" s="399" t="s">
        <v>214</v>
      </c>
      <c r="AH11" s="399" t="s">
        <v>643</v>
      </c>
      <c r="AI11" s="399" t="s">
        <v>214</v>
      </c>
      <c r="AJ11" s="399" t="s">
        <v>214</v>
      </c>
      <c r="AK11" s="732"/>
      <c r="AL11" s="732"/>
      <c r="AM11" s="732"/>
      <c r="AN11" s="688"/>
      <c r="AO11" s="688"/>
      <c r="AP11" s="688"/>
      <c r="AQ11" s="688"/>
      <c r="AR11" s="688"/>
      <c r="AS11" s="688"/>
      <c r="AT11" s="688"/>
      <c r="AU11" s="688"/>
      <c r="AV11" s="688"/>
      <c r="AW11" s="688"/>
      <c r="AX11" s="688"/>
      <c r="AY11" s="688"/>
      <c r="AZ11" s="688"/>
      <c r="BA11" s="688"/>
      <c r="BB11" s="688"/>
      <c r="BC11" s="688"/>
      <c r="BD11" s="688"/>
      <c r="BE11" s="688"/>
      <c r="BF11" s="688"/>
      <c r="BG11" s="688"/>
      <c r="BH11" s="688"/>
      <c r="BI11" s="688"/>
      <c r="BJ11" s="688"/>
      <c r="BK11" s="688"/>
      <c r="BL11" s="688"/>
      <c r="BM11" s="688"/>
      <c r="BN11" s="688"/>
      <c r="BO11" s="688"/>
      <c r="BP11" s="688"/>
      <c r="BQ11" s="688"/>
      <c r="BR11" s="688"/>
      <c r="BS11" s="688"/>
      <c r="BT11" s="688"/>
      <c r="BU11" s="688"/>
      <c r="BV11" s="688"/>
      <c r="BW11" s="688"/>
      <c r="BX11" s="688"/>
      <c r="BY11" s="688"/>
      <c r="BZ11" s="688"/>
      <c r="CA11" s="688"/>
      <c r="CB11" s="688"/>
      <c r="CC11" s="688"/>
      <c r="CD11" s="688"/>
      <c r="CE11" s="688"/>
      <c r="CF11" s="688"/>
      <c r="CG11" s="688"/>
      <c r="CH11" s="688"/>
      <c r="CI11" s="688"/>
      <c r="CJ11" s="688"/>
      <c r="CK11" s="688"/>
      <c r="CL11" s="688"/>
      <c r="CM11" s="688"/>
      <c r="CN11" s="688"/>
      <c r="CO11" s="688"/>
      <c r="CP11" s="688"/>
      <c r="CQ11" s="688"/>
      <c r="CR11" s="688"/>
      <c r="CS11" s="688"/>
      <c r="CT11" s="688"/>
      <c r="CU11" s="688"/>
      <c r="CV11" s="688"/>
      <c r="CW11" s="688"/>
      <c r="CX11" s="688"/>
      <c r="CY11" s="688"/>
      <c r="CZ11" s="688"/>
      <c r="DA11" s="688"/>
      <c r="DB11" s="688"/>
      <c r="DC11" s="688"/>
      <c r="DD11" s="688"/>
      <c r="DE11" s="688"/>
      <c r="DF11" s="688"/>
      <c r="DG11" s="688"/>
      <c r="DH11" s="688"/>
      <c r="DI11" s="688"/>
      <c r="DJ11" s="688"/>
      <c r="DK11" s="688"/>
      <c r="DL11" s="688"/>
      <c r="DM11" s="688"/>
      <c r="DN11" s="688"/>
      <c r="DO11" s="688"/>
      <c r="DP11" s="688"/>
      <c r="DQ11" s="688"/>
      <c r="DR11" s="688"/>
      <c r="DS11" s="688"/>
      <c r="DT11" s="688"/>
      <c r="DU11" s="688"/>
      <c r="DV11" s="688"/>
      <c r="DW11" s="688"/>
      <c r="DX11" s="688"/>
      <c r="DY11" s="688"/>
      <c r="DZ11" s="688"/>
      <c r="EA11" s="688"/>
      <c r="EB11" s="688"/>
      <c r="EC11" s="688"/>
      <c r="ED11" s="688"/>
      <c r="EE11" s="688"/>
      <c r="EF11" s="688"/>
      <c r="EG11" s="688"/>
      <c r="EH11" s="688"/>
      <c r="EI11" s="688"/>
      <c r="EJ11" s="688"/>
      <c r="EK11" s="688"/>
      <c r="EL11" s="688"/>
      <c r="EM11" s="688"/>
      <c r="EN11" s="688"/>
      <c r="EO11" s="688"/>
      <c r="EP11" s="688"/>
      <c r="EQ11" s="688"/>
      <c r="ER11" s="688"/>
      <c r="ES11" s="688"/>
      <c r="ET11" s="688"/>
      <c r="EU11" s="688"/>
      <c r="EV11" s="688"/>
      <c r="EW11" s="688"/>
      <c r="EX11" s="688"/>
      <c r="EY11" s="688"/>
      <c r="EZ11" s="688"/>
      <c r="FA11" s="688"/>
      <c r="FB11" s="688"/>
      <c r="FC11" s="688"/>
      <c r="FD11" s="688"/>
      <c r="FE11" s="688"/>
      <c r="FF11" s="688"/>
      <c r="FG11" s="688"/>
      <c r="FH11" s="688"/>
      <c r="FI11" s="688"/>
      <c r="FJ11" s="688"/>
      <c r="FK11" s="688"/>
      <c r="FL11" s="688"/>
      <c r="FM11" s="688"/>
      <c r="FN11" s="688"/>
      <c r="FO11" s="688"/>
      <c r="FP11" s="688"/>
      <c r="FQ11" s="688"/>
      <c r="FR11" s="688"/>
      <c r="FS11" s="688"/>
      <c r="FT11" s="688"/>
      <c r="FU11" s="688"/>
      <c r="FV11" s="688"/>
      <c r="FW11" s="688"/>
      <c r="FX11" s="688"/>
      <c r="FY11" s="688"/>
      <c r="FZ11" s="688"/>
      <c r="GA11" s="688"/>
      <c r="GB11" s="688"/>
      <c r="GC11" s="688"/>
      <c r="GD11" s="688"/>
      <c r="GE11" s="688"/>
      <c r="GF11" s="688"/>
      <c r="GG11" s="688"/>
      <c r="GH11" s="688"/>
      <c r="GI11" s="688"/>
      <c r="GJ11" s="688"/>
      <c r="GK11" s="688"/>
      <c r="GL11" s="688"/>
      <c r="GM11" s="688"/>
      <c r="GN11" s="688"/>
      <c r="GO11" s="688"/>
      <c r="GP11" s="688"/>
      <c r="GQ11" s="688"/>
      <c r="GR11" s="688"/>
      <c r="GS11" s="688"/>
      <c r="GT11" s="688"/>
      <c r="GU11" s="688"/>
      <c r="GV11" s="688"/>
      <c r="GW11" s="688"/>
      <c r="GX11" s="688"/>
      <c r="GY11" s="688"/>
      <c r="GZ11" s="688"/>
      <c r="HA11" s="688"/>
      <c r="HB11" s="688"/>
      <c r="HC11" s="688"/>
      <c r="HD11" s="688"/>
      <c r="HE11" s="688"/>
      <c r="HF11" s="688"/>
      <c r="HG11" s="688"/>
      <c r="HH11" s="688"/>
      <c r="HI11" s="688"/>
      <c r="HJ11" s="688"/>
      <c r="HK11" s="688"/>
      <c r="HL11" s="688"/>
      <c r="HM11" s="688"/>
      <c r="HN11" s="688"/>
      <c r="HO11" s="688"/>
      <c r="HP11" s="688"/>
      <c r="HQ11" s="688"/>
      <c r="HR11" s="688"/>
      <c r="HS11" s="688"/>
      <c r="HT11" s="688"/>
      <c r="HU11" s="688"/>
      <c r="HV11" s="688"/>
      <c r="HW11" s="688"/>
      <c r="HX11" s="688"/>
      <c r="HY11" s="688"/>
      <c r="HZ11" s="688"/>
      <c r="IA11" s="688"/>
      <c r="IB11" s="688"/>
      <c r="IC11" s="688"/>
      <c r="ID11" s="688"/>
      <c r="IE11" s="688"/>
      <c r="IF11" s="688"/>
      <c r="IG11" s="688"/>
      <c r="IH11" s="688"/>
      <c r="II11" s="688"/>
      <c r="IJ11" s="688"/>
      <c r="IK11" s="688"/>
      <c r="IL11" s="688"/>
      <c r="IM11" s="688"/>
      <c r="IN11" s="688"/>
      <c r="IO11" s="688"/>
      <c r="IP11" s="688"/>
      <c r="IQ11" s="688"/>
      <c r="IR11" s="688"/>
      <c r="IS11" s="688"/>
    </row>
    <row r="12" spans="1:253" ht="31.5">
      <c r="A12" s="1129" t="s">
        <v>379</v>
      </c>
      <c r="B12" s="1101" t="s">
        <v>47</v>
      </c>
      <c r="C12" s="1125">
        <v>5</v>
      </c>
      <c r="D12" s="819"/>
      <c r="E12" s="819"/>
      <c r="F12" s="1126"/>
      <c r="G12" s="1165">
        <v>4</v>
      </c>
      <c r="H12" s="265">
        <v>120</v>
      </c>
      <c r="I12" s="405">
        <v>60</v>
      </c>
      <c r="J12" s="265">
        <v>30</v>
      </c>
      <c r="K12" s="1128">
        <v>15</v>
      </c>
      <c r="L12" s="1128">
        <v>15</v>
      </c>
      <c r="M12" s="404">
        <v>60</v>
      </c>
      <c r="N12" s="70"/>
      <c r="O12" s="1102"/>
      <c r="P12" s="70"/>
      <c r="Q12" s="70"/>
      <c r="R12" s="70"/>
      <c r="S12" s="70"/>
      <c r="T12" s="1102">
        <v>4</v>
      </c>
      <c r="U12" s="1102"/>
      <c r="V12" s="1102"/>
      <c r="W12" s="70"/>
      <c r="X12" s="70"/>
      <c r="Y12" s="70"/>
      <c r="Z12" s="399"/>
      <c r="AA12" s="399" t="s">
        <v>214</v>
      </c>
      <c r="AB12" s="399" t="s">
        <v>214</v>
      </c>
      <c r="AC12" s="399" t="s">
        <v>214</v>
      </c>
      <c r="AD12" s="399"/>
      <c r="AE12" s="731" t="s">
        <v>214</v>
      </c>
      <c r="AF12" s="399" t="s">
        <v>214</v>
      </c>
      <c r="AG12" s="399" t="s">
        <v>214</v>
      </c>
      <c r="AH12" s="399" t="s">
        <v>643</v>
      </c>
      <c r="AI12" s="399" t="s">
        <v>214</v>
      </c>
      <c r="AJ12" s="399" t="s">
        <v>214</v>
      </c>
      <c r="AK12" s="399"/>
      <c r="AL12" s="399"/>
      <c r="AM12" s="3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15.75">
      <c r="A13" s="1129" t="s">
        <v>382</v>
      </c>
      <c r="B13" s="1101" t="s">
        <v>49</v>
      </c>
      <c r="C13" s="1125">
        <v>5</v>
      </c>
      <c r="D13" s="819"/>
      <c r="E13" s="819"/>
      <c r="F13" s="1126"/>
      <c r="G13" s="280">
        <v>5.5</v>
      </c>
      <c r="H13" s="404">
        <v>165</v>
      </c>
      <c r="I13" s="405">
        <v>90</v>
      </c>
      <c r="J13" s="265">
        <v>60</v>
      </c>
      <c r="K13" s="1128">
        <v>15</v>
      </c>
      <c r="L13" s="1128">
        <v>15</v>
      </c>
      <c r="M13" s="405">
        <v>75</v>
      </c>
      <c r="N13" s="70"/>
      <c r="O13" s="1102"/>
      <c r="P13" s="70"/>
      <c r="Q13" s="70"/>
      <c r="R13" s="70"/>
      <c r="S13" s="70"/>
      <c r="T13" s="1102">
        <v>6</v>
      </c>
      <c r="U13" s="1102"/>
      <c r="V13" s="1102"/>
      <c r="W13" s="70"/>
      <c r="X13" s="70"/>
      <c r="Y13" s="70"/>
      <c r="Z13" s="399"/>
      <c r="AA13" s="399" t="s">
        <v>214</v>
      </c>
      <c r="AB13" s="399" t="s">
        <v>214</v>
      </c>
      <c r="AC13" s="399" t="s">
        <v>214</v>
      </c>
      <c r="AD13" s="399"/>
      <c r="AE13" s="731" t="s">
        <v>214</v>
      </c>
      <c r="AF13" s="399" t="s">
        <v>214</v>
      </c>
      <c r="AG13" s="399" t="s">
        <v>214</v>
      </c>
      <c r="AH13" s="399" t="s">
        <v>643</v>
      </c>
      <c r="AI13" s="399" t="s">
        <v>214</v>
      </c>
      <c r="AJ13" s="399" t="s">
        <v>214</v>
      </c>
      <c r="AK13" s="399"/>
      <c r="AL13" s="399"/>
      <c r="AM13" s="399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31.5">
      <c r="A14" s="1129" t="s">
        <v>397</v>
      </c>
      <c r="B14" s="1101" t="s">
        <v>51</v>
      </c>
      <c r="C14" s="1125"/>
      <c r="D14" s="1125">
        <v>5</v>
      </c>
      <c r="E14" s="1125"/>
      <c r="F14" s="1126"/>
      <c r="G14" s="1113">
        <v>3.5</v>
      </c>
      <c r="H14" s="171">
        <v>105</v>
      </c>
      <c r="I14" s="170">
        <v>60</v>
      </c>
      <c r="J14" s="1127">
        <v>30</v>
      </c>
      <c r="K14" s="1125">
        <v>15</v>
      </c>
      <c r="L14" s="1125">
        <v>15</v>
      </c>
      <c r="M14" s="170">
        <v>45</v>
      </c>
      <c r="N14" s="70"/>
      <c r="O14" s="70"/>
      <c r="P14" s="70"/>
      <c r="Q14" s="70"/>
      <c r="R14" s="70"/>
      <c r="S14" s="70"/>
      <c r="T14" s="1102">
        <v>4</v>
      </c>
      <c r="U14" s="1102"/>
      <c r="V14" s="1102"/>
      <c r="W14" s="70"/>
      <c r="X14" s="70"/>
      <c r="Y14" s="70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214</v>
      </c>
      <c r="AF14" s="399" t="s">
        <v>214</v>
      </c>
      <c r="AG14" s="399" t="s">
        <v>214</v>
      </c>
      <c r="AH14" s="399" t="s">
        <v>643</v>
      </c>
      <c r="AI14" s="399" t="s">
        <v>214</v>
      </c>
      <c r="AJ14" s="399" t="s">
        <v>214</v>
      </c>
      <c r="AK14" s="399"/>
      <c r="AL14" s="399"/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31.5">
      <c r="A15" s="1134" t="s">
        <v>395</v>
      </c>
      <c r="B15" s="1135" t="s">
        <v>58</v>
      </c>
      <c r="C15" s="435"/>
      <c r="D15" s="1136"/>
      <c r="E15" s="1166"/>
      <c r="F15" s="1137">
        <v>5</v>
      </c>
      <c r="G15" s="1095">
        <v>1</v>
      </c>
      <c r="H15" s="1097">
        <v>30</v>
      </c>
      <c r="I15" s="649">
        <v>15</v>
      </c>
      <c r="J15" s="1096"/>
      <c r="K15" s="1156"/>
      <c r="L15" s="1156">
        <v>15</v>
      </c>
      <c r="M15" s="649">
        <v>15</v>
      </c>
      <c r="N15" s="437"/>
      <c r="O15" s="437"/>
      <c r="P15" s="1138"/>
      <c r="Q15" s="1138"/>
      <c r="R15" s="1138"/>
      <c r="S15" s="1138"/>
      <c r="T15" s="1138">
        <v>1</v>
      </c>
      <c r="U15" s="437"/>
      <c r="V15" s="437"/>
      <c r="W15" s="437"/>
      <c r="X15" s="437"/>
      <c r="Y15" s="437"/>
      <c r="Z15" s="399"/>
      <c r="AA15" s="399" t="s">
        <v>214</v>
      </c>
      <c r="AB15" s="399" t="s">
        <v>214</v>
      </c>
      <c r="AC15" s="399" t="s">
        <v>214</v>
      </c>
      <c r="AD15" s="399"/>
      <c r="AE15" s="731" t="s">
        <v>214</v>
      </c>
      <c r="AF15" s="399" t="s">
        <v>214</v>
      </c>
      <c r="AG15" s="399" t="s">
        <v>214</v>
      </c>
      <c r="AH15" s="399" t="s">
        <v>643</v>
      </c>
      <c r="AI15" s="399" t="s">
        <v>214</v>
      </c>
      <c r="AJ15" s="399" t="s">
        <v>214</v>
      </c>
      <c r="AK15" s="399"/>
      <c r="AL15" s="399"/>
      <c r="AM15" s="3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15.75">
      <c r="A16" s="1111" t="s">
        <v>233</v>
      </c>
      <c r="B16" s="1167" t="s">
        <v>66</v>
      </c>
      <c r="C16" s="171">
        <v>5</v>
      </c>
      <c r="D16" s="171"/>
      <c r="E16" s="171"/>
      <c r="F16" s="1107"/>
      <c r="G16" s="1113">
        <v>5</v>
      </c>
      <c r="H16" s="171">
        <v>150</v>
      </c>
      <c r="I16" s="170">
        <v>75</v>
      </c>
      <c r="J16" s="1102">
        <v>45</v>
      </c>
      <c r="K16" s="171">
        <v>15</v>
      </c>
      <c r="L16" s="171">
        <v>15</v>
      </c>
      <c r="M16" s="171">
        <v>75</v>
      </c>
      <c r="N16" s="171"/>
      <c r="O16" s="171"/>
      <c r="P16" s="171"/>
      <c r="Q16" s="171"/>
      <c r="R16" s="171"/>
      <c r="S16" s="171"/>
      <c r="T16" s="1102">
        <v>5</v>
      </c>
      <c r="U16" s="1102"/>
      <c r="V16" s="1102"/>
      <c r="W16" s="1102"/>
      <c r="X16" s="1102"/>
      <c r="Y16" s="1102"/>
      <c r="Z16" s="399"/>
      <c r="AA16" s="399" t="s">
        <v>214</v>
      </c>
      <c r="AB16" s="399" t="s">
        <v>214</v>
      </c>
      <c r="AC16" s="399" t="s">
        <v>214</v>
      </c>
      <c r="AD16" s="399"/>
      <c r="AE16" s="731" t="s">
        <v>214</v>
      </c>
      <c r="AF16" s="399" t="s">
        <v>214</v>
      </c>
      <c r="AG16" s="399" t="s">
        <v>214</v>
      </c>
      <c r="AH16" s="399" t="s">
        <v>643</v>
      </c>
      <c r="AI16" s="399" t="s">
        <v>214</v>
      </c>
      <c r="AJ16" s="399" t="s">
        <v>214</v>
      </c>
      <c r="AK16" s="399"/>
      <c r="AL16" s="399"/>
      <c r="AM16" s="399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ht="15.75">
      <c r="A17" s="1111"/>
      <c r="B17" s="14" t="s">
        <v>651</v>
      </c>
      <c r="C17" s="171"/>
      <c r="D17" s="171">
        <v>5</v>
      </c>
      <c r="E17" s="171"/>
      <c r="F17" s="1107"/>
      <c r="G17" s="1113"/>
      <c r="H17" s="171"/>
      <c r="I17" s="170"/>
      <c r="J17" s="1102"/>
      <c r="K17" s="171"/>
      <c r="L17" s="171"/>
      <c r="M17" s="171"/>
      <c r="N17" s="171"/>
      <c r="O17" s="171"/>
      <c r="P17" s="171"/>
      <c r="Q17" s="171"/>
      <c r="R17" s="171"/>
      <c r="S17" s="171"/>
      <c r="T17" s="1102"/>
      <c r="U17" s="1102"/>
      <c r="V17" s="1102"/>
      <c r="W17" s="1102"/>
      <c r="X17" s="1102"/>
      <c r="Y17" s="1102"/>
      <c r="Z17" s="399"/>
      <c r="AA17" s="399"/>
      <c r="AB17" s="399"/>
      <c r="AC17" s="399"/>
      <c r="AD17" s="399"/>
      <c r="AE17" s="17"/>
      <c r="AF17" s="399"/>
      <c r="AG17" s="399"/>
      <c r="AH17" s="399"/>
      <c r="AI17" s="399"/>
      <c r="AJ17" s="399"/>
      <c r="AK17" s="399"/>
      <c r="AL17" s="399"/>
      <c r="AM17" s="399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30" ht="15.75">
      <c r="A18" s="1126"/>
      <c r="B18" s="740"/>
      <c r="C18" s="1132">
        <v>3</v>
      </c>
      <c r="D18" s="1133">
        <v>4</v>
      </c>
      <c r="E18" s="1133"/>
      <c r="F18" s="1132">
        <v>1</v>
      </c>
      <c r="G18" s="1132"/>
      <c r="H18" s="1132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>
        <f>SUM(T10:T16)</f>
        <v>23</v>
      </c>
      <c r="U18" s="740"/>
      <c r="V18" s="740"/>
      <c r="W18" s="740"/>
      <c r="X18" s="740"/>
      <c r="Y18" s="740"/>
      <c r="AD18" s="740"/>
    </row>
    <row r="19" spans="26:29" ht="15.75">
      <c r="Z19" s="1108"/>
      <c r="AA19" s="1108"/>
      <c r="AB19" s="1108"/>
      <c r="AC19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7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U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20" width="6.25390625" style="14" hidden="1" customWidth="1"/>
    <col min="21" max="21" width="12.125" style="14" customWidth="1"/>
    <col min="22" max="25" width="9.125" style="740" hidden="1" customWidth="1"/>
    <col min="26" max="26" width="22.00390625" style="14" customWidth="1"/>
    <col min="27" max="27" width="9.125" style="14" customWidth="1"/>
    <col min="28" max="39" width="9.125" style="740" customWidth="1"/>
    <col min="40" max="16384" width="9.125" style="14" customWidth="1"/>
  </cols>
  <sheetData>
    <row r="1" spans="1:39" s="17" customFormat="1" ht="18.75">
      <c r="A1" s="2697" t="s">
        <v>660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108"/>
      <c r="W1" s="108"/>
      <c r="X1" s="108"/>
      <c r="Y1" s="108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</row>
    <row r="2" spans="1:39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399"/>
      <c r="W2" s="399"/>
      <c r="X2" s="399"/>
      <c r="Y2" s="399"/>
      <c r="Z2" s="2832" t="s">
        <v>642</v>
      </c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</row>
    <row r="3" spans="1:39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399"/>
      <c r="W3" s="399"/>
      <c r="X3" s="399"/>
      <c r="Y3" s="399"/>
      <c r="Z3" s="2832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</row>
    <row r="4" spans="1:39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399"/>
      <c r="W4" s="399"/>
      <c r="X4" s="399"/>
      <c r="Y4" s="399"/>
      <c r="Z4" s="2832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</row>
    <row r="5" spans="1:39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399"/>
      <c r="W5" s="399"/>
      <c r="X5" s="399"/>
      <c r="Y5" s="399"/>
      <c r="Z5" s="2832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</row>
    <row r="6" spans="1:39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399"/>
      <c r="W6" s="399"/>
      <c r="X6" s="399"/>
      <c r="Y6" s="399"/>
      <c r="Z6" s="2832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</row>
    <row r="7" spans="1:39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/>
      <c r="O7" s="679">
        <v>9</v>
      </c>
      <c r="P7" s="679">
        <v>9</v>
      </c>
      <c r="Q7" s="679">
        <v>15</v>
      </c>
      <c r="R7" s="679">
        <v>9</v>
      </c>
      <c r="S7" s="679">
        <v>9</v>
      </c>
      <c r="T7" s="679">
        <v>15</v>
      </c>
      <c r="U7" s="679"/>
      <c r="V7" s="399"/>
      <c r="W7" s="399"/>
      <c r="X7" s="399"/>
      <c r="Y7" s="399"/>
      <c r="Z7" s="2832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</row>
    <row r="8" spans="1:249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399"/>
      <c r="W8" s="399" t="s">
        <v>214</v>
      </c>
      <c r="X8" s="399" t="s">
        <v>214</v>
      </c>
      <c r="Y8" s="399" t="s">
        <v>214</v>
      </c>
      <c r="Z8" s="399"/>
      <c r="AA8" s="731" t="s">
        <v>643</v>
      </c>
      <c r="AB8" s="399" t="s">
        <v>643</v>
      </c>
      <c r="AC8" s="399" t="s">
        <v>643</v>
      </c>
      <c r="AD8" s="399" t="s">
        <v>643</v>
      </c>
      <c r="AE8" s="399" t="s">
        <v>643</v>
      </c>
      <c r="AF8" s="399" t="s">
        <v>643</v>
      </c>
      <c r="AG8" s="399"/>
      <c r="AH8" s="399"/>
      <c r="AI8" s="399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ht="47.25">
      <c r="A9" s="1110" t="s">
        <v>171</v>
      </c>
      <c r="B9" s="1162" t="s">
        <v>42</v>
      </c>
      <c r="C9" s="694"/>
      <c r="D9" s="1112" t="s">
        <v>574</v>
      </c>
      <c r="E9" s="1112"/>
      <c r="F9" s="1109"/>
      <c r="G9" s="1113"/>
      <c r="H9" s="171"/>
      <c r="I9" s="170">
        <v>0</v>
      </c>
      <c r="J9" s="171"/>
      <c r="K9" s="171"/>
      <c r="L9" s="171"/>
      <c r="M9" s="171"/>
      <c r="N9" s="70"/>
      <c r="O9" s="70"/>
      <c r="P9" s="70"/>
      <c r="Q9" s="70"/>
      <c r="R9" s="70"/>
      <c r="S9" s="70"/>
      <c r="T9" s="1126" t="s">
        <v>43</v>
      </c>
      <c r="U9" s="1126" t="s">
        <v>43</v>
      </c>
      <c r="V9" s="399"/>
      <c r="W9" s="399" t="s">
        <v>214</v>
      </c>
      <c r="X9" s="399" t="s">
        <v>214</v>
      </c>
      <c r="Y9" s="399" t="s">
        <v>214</v>
      </c>
      <c r="Z9" s="399"/>
      <c r="AA9" s="731" t="s">
        <v>214</v>
      </c>
      <c r="AB9" s="399" t="s">
        <v>214</v>
      </c>
      <c r="AC9" s="399" t="s">
        <v>214</v>
      </c>
      <c r="AD9" s="399" t="s">
        <v>643</v>
      </c>
      <c r="AE9" s="399" t="s">
        <v>643</v>
      </c>
      <c r="AF9" s="399" t="s">
        <v>643</v>
      </c>
      <c r="AG9" s="399"/>
      <c r="AH9" s="399"/>
      <c r="AI9" s="399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249" ht="15.75">
      <c r="A10" s="1146" t="s">
        <v>541</v>
      </c>
      <c r="B10" s="1164" t="s">
        <v>649</v>
      </c>
      <c r="C10" s="908"/>
      <c r="D10" s="706"/>
      <c r="E10" s="706"/>
      <c r="F10" s="908"/>
      <c r="G10" s="706">
        <v>1.5</v>
      </c>
      <c r="H10" s="706">
        <v>45</v>
      </c>
      <c r="I10" s="706">
        <v>16</v>
      </c>
      <c r="J10" s="706"/>
      <c r="K10" s="706"/>
      <c r="L10" s="706">
        <v>16</v>
      </c>
      <c r="M10" s="706">
        <v>29</v>
      </c>
      <c r="N10" s="908"/>
      <c r="O10" s="908"/>
      <c r="P10" s="908"/>
      <c r="Q10" s="706"/>
      <c r="R10" s="706"/>
      <c r="S10" s="706"/>
      <c r="T10" s="706"/>
      <c r="U10" s="706">
        <v>2</v>
      </c>
      <c r="V10" s="732"/>
      <c r="W10" s="399" t="s">
        <v>214</v>
      </c>
      <c r="X10" s="399" t="s">
        <v>214</v>
      </c>
      <c r="Y10" s="399" t="s">
        <v>214</v>
      </c>
      <c r="Z10" s="399"/>
      <c r="AA10" s="731" t="s">
        <v>214</v>
      </c>
      <c r="AB10" s="399" t="s">
        <v>214</v>
      </c>
      <c r="AC10" s="399" t="s">
        <v>214</v>
      </c>
      <c r="AD10" s="399" t="s">
        <v>214</v>
      </c>
      <c r="AE10" s="399" t="s">
        <v>643</v>
      </c>
      <c r="AF10" s="399" t="s">
        <v>214</v>
      </c>
      <c r="AG10" s="732"/>
      <c r="AH10" s="732"/>
      <c r="AI10" s="732"/>
      <c r="AJ10" s="688"/>
      <c r="AK10" s="688"/>
      <c r="AL10" s="688"/>
      <c r="AM10" s="688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  <c r="BE10" s="688"/>
      <c r="BF10" s="688"/>
      <c r="BG10" s="688"/>
      <c r="BH10" s="688"/>
      <c r="BI10" s="688"/>
      <c r="BJ10" s="688"/>
      <c r="BK10" s="688"/>
      <c r="BL10" s="688"/>
      <c r="BM10" s="688"/>
      <c r="BN10" s="688"/>
      <c r="BO10" s="688"/>
      <c r="BP10" s="688"/>
      <c r="BQ10" s="688"/>
      <c r="BR10" s="688"/>
      <c r="BS10" s="688"/>
      <c r="BT10" s="688"/>
      <c r="BU10" s="688"/>
      <c r="BV10" s="688"/>
      <c r="BW10" s="688"/>
      <c r="BX10" s="688"/>
      <c r="BY10" s="688"/>
      <c r="BZ10" s="688"/>
      <c r="CA10" s="688"/>
      <c r="CB10" s="688"/>
      <c r="CC10" s="688"/>
      <c r="CD10" s="688"/>
      <c r="CE10" s="688"/>
      <c r="CF10" s="688"/>
      <c r="CG10" s="688"/>
      <c r="CH10" s="688"/>
      <c r="CI10" s="688"/>
      <c r="CJ10" s="688"/>
      <c r="CK10" s="688"/>
      <c r="CL10" s="688"/>
      <c r="CM10" s="688"/>
      <c r="CN10" s="688"/>
      <c r="CO10" s="688"/>
      <c r="CP10" s="688"/>
      <c r="CQ10" s="688"/>
      <c r="CR10" s="688"/>
      <c r="CS10" s="688"/>
      <c r="CT10" s="688"/>
      <c r="CU10" s="688"/>
      <c r="CV10" s="688"/>
      <c r="CW10" s="688"/>
      <c r="CX10" s="688"/>
      <c r="CY10" s="688"/>
      <c r="CZ10" s="688"/>
      <c r="DA10" s="688"/>
      <c r="DB10" s="688"/>
      <c r="DC10" s="688"/>
      <c r="DD10" s="688"/>
      <c r="DE10" s="688"/>
      <c r="DF10" s="688"/>
      <c r="DG10" s="688"/>
      <c r="DH10" s="688"/>
      <c r="DI10" s="688"/>
      <c r="DJ10" s="688"/>
      <c r="DK10" s="688"/>
      <c r="DL10" s="688"/>
      <c r="DM10" s="688"/>
      <c r="DN10" s="688"/>
      <c r="DO10" s="688"/>
      <c r="DP10" s="688"/>
      <c r="DQ10" s="688"/>
      <c r="DR10" s="688"/>
      <c r="DS10" s="688"/>
      <c r="DT10" s="688"/>
      <c r="DU10" s="688"/>
      <c r="DV10" s="688"/>
      <c r="DW10" s="688"/>
      <c r="DX10" s="688"/>
      <c r="DY10" s="688"/>
      <c r="DZ10" s="688"/>
      <c r="EA10" s="688"/>
      <c r="EB10" s="688"/>
      <c r="EC10" s="688"/>
      <c r="ED10" s="688"/>
      <c r="EE10" s="688"/>
      <c r="EF10" s="688"/>
      <c r="EG10" s="688"/>
      <c r="EH10" s="688"/>
      <c r="EI10" s="688"/>
      <c r="EJ10" s="688"/>
      <c r="EK10" s="688"/>
      <c r="EL10" s="688"/>
      <c r="EM10" s="688"/>
      <c r="EN10" s="688"/>
      <c r="EO10" s="688"/>
      <c r="EP10" s="688"/>
      <c r="EQ10" s="688"/>
      <c r="ER10" s="688"/>
      <c r="ES10" s="688"/>
      <c r="ET10" s="688"/>
      <c r="EU10" s="688"/>
      <c r="EV10" s="688"/>
      <c r="EW10" s="688"/>
      <c r="EX10" s="688"/>
      <c r="EY10" s="688"/>
      <c r="EZ10" s="688"/>
      <c r="FA10" s="688"/>
      <c r="FB10" s="688"/>
      <c r="FC10" s="688"/>
      <c r="FD10" s="688"/>
      <c r="FE10" s="688"/>
      <c r="FF10" s="688"/>
      <c r="FG10" s="688"/>
      <c r="FH10" s="688"/>
      <c r="FI10" s="688"/>
      <c r="FJ10" s="688"/>
      <c r="FK10" s="688"/>
      <c r="FL10" s="688"/>
      <c r="FM10" s="688"/>
      <c r="FN10" s="688"/>
      <c r="FO10" s="688"/>
      <c r="FP10" s="688"/>
      <c r="FQ10" s="688"/>
      <c r="FR10" s="688"/>
      <c r="FS10" s="688"/>
      <c r="FT10" s="688"/>
      <c r="FU10" s="688"/>
      <c r="FV10" s="688"/>
      <c r="FW10" s="688"/>
      <c r="FX10" s="688"/>
      <c r="FY10" s="688"/>
      <c r="FZ10" s="688"/>
      <c r="GA10" s="688"/>
      <c r="GB10" s="688"/>
      <c r="GC10" s="688"/>
      <c r="GD10" s="688"/>
      <c r="GE10" s="688"/>
      <c r="GF10" s="688"/>
      <c r="GG10" s="688"/>
      <c r="GH10" s="688"/>
      <c r="GI10" s="688"/>
      <c r="GJ10" s="688"/>
      <c r="GK10" s="688"/>
      <c r="GL10" s="688"/>
      <c r="GM10" s="688"/>
      <c r="GN10" s="688"/>
      <c r="GO10" s="688"/>
      <c r="GP10" s="688"/>
      <c r="GQ10" s="688"/>
      <c r="GR10" s="688"/>
      <c r="GS10" s="688"/>
      <c r="GT10" s="688"/>
      <c r="GU10" s="688"/>
      <c r="GV10" s="688"/>
      <c r="GW10" s="688"/>
      <c r="GX10" s="688"/>
      <c r="GY10" s="688"/>
      <c r="GZ10" s="688"/>
      <c r="HA10" s="688"/>
      <c r="HB10" s="688"/>
      <c r="HC10" s="688"/>
      <c r="HD10" s="688"/>
      <c r="HE10" s="688"/>
      <c r="HF10" s="688"/>
      <c r="HG10" s="688"/>
      <c r="HH10" s="688"/>
      <c r="HI10" s="688"/>
      <c r="HJ10" s="688"/>
      <c r="HK10" s="688"/>
      <c r="HL10" s="688"/>
      <c r="HM10" s="688"/>
      <c r="HN10" s="688"/>
      <c r="HO10" s="688"/>
      <c r="HP10" s="688"/>
      <c r="HQ10" s="688"/>
      <c r="HR10" s="688"/>
      <c r="HS10" s="688"/>
      <c r="HT10" s="688"/>
      <c r="HU10" s="688"/>
      <c r="HV10" s="688"/>
      <c r="HW10" s="688"/>
      <c r="HX10" s="688"/>
      <c r="HY10" s="688"/>
      <c r="HZ10" s="688"/>
      <c r="IA10" s="688"/>
      <c r="IB10" s="688"/>
      <c r="IC10" s="688"/>
      <c r="ID10" s="688"/>
      <c r="IE10" s="688"/>
      <c r="IF10" s="688"/>
      <c r="IG10" s="688"/>
      <c r="IH10" s="688"/>
      <c r="II10" s="688"/>
      <c r="IJ10" s="688"/>
      <c r="IK10" s="688"/>
      <c r="IL10" s="688"/>
      <c r="IM10" s="688"/>
      <c r="IN10" s="688"/>
      <c r="IO10" s="688"/>
    </row>
    <row r="11" spans="1:249" ht="15.75">
      <c r="A11" s="1129" t="s">
        <v>380</v>
      </c>
      <c r="B11" s="1101" t="s">
        <v>48</v>
      </c>
      <c r="C11" s="1125" t="s">
        <v>567</v>
      </c>
      <c r="D11" s="171"/>
      <c r="E11" s="171"/>
      <c r="F11" s="1093"/>
      <c r="G11" s="280">
        <v>3</v>
      </c>
      <c r="H11" s="404">
        <v>90</v>
      </c>
      <c r="I11" s="405">
        <v>45</v>
      </c>
      <c r="J11" s="265">
        <v>27</v>
      </c>
      <c r="K11" s="1128">
        <v>9</v>
      </c>
      <c r="L11" s="1128">
        <v>9</v>
      </c>
      <c r="M11" s="405">
        <v>45</v>
      </c>
      <c r="N11" s="1102"/>
      <c r="O11" s="1102"/>
      <c r="P11" s="171"/>
      <c r="Q11" s="171"/>
      <c r="R11" s="171"/>
      <c r="S11" s="171"/>
      <c r="T11" s="1102"/>
      <c r="U11" s="1102">
        <v>5</v>
      </c>
      <c r="V11" s="399"/>
      <c r="W11" s="399" t="s">
        <v>214</v>
      </c>
      <c r="X11" s="399" t="s">
        <v>214</v>
      </c>
      <c r="Y11" s="399" t="s">
        <v>214</v>
      </c>
      <c r="Z11" s="399"/>
      <c r="AA11" s="731" t="s">
        <v>214</v>
      </c>
      <c r="AB11" s="399" t="s">
        <v>214</v>
      </c>
      <c r="AC11" s="399" t="s">
        <v>214</v>
      </c>
      <c r="AD11" s="399" t="s">
        <v>214</v>
      </c>
      <c r="AE11" s="399" t="s">
        <v>643</v>
      </c>
      <c r="AF11" s="399" t="s">
        <v>214</v>
      </c>
      <c r="AG11" s="399"/>
      <c r="AH11" s="399"/>
      <c r="AI11" s="399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:249" ht="15.75">
      <c r="A12" s="1129" t="s">
        <v>384</v>
      </c>
      <c r="B12" s="1101" t="s">
        <v>50</v>
      </c>
      <c r="C12" s="1125"/>
      <c r="D12" s="819"/>
      <c r="E12" s="819"/>
      <c r="F12" s="1126"/>
      <c r="G12" s="1113">
        <v>1</v>
      </c>
      <c r="H12" s="171">
        <v>30</v>
      </c>
      <c r="I12" s="170">
        <v>18</v>
      </c>
      <c r="J12" s="1127"/>
      <c r="K12" s="1125"/>
      <c r="L12" s="1125">
        <v>18</v>
      </c>
      <c r="M12" s="170">
        <v>12</v>
      </c>
      <c r="N12" s="70"/>
      <c r="O12" s="1102"/>
      <c r="P12" s="70"/>
      <c r="Q12" s="70"/>
      <c r="R12" s="70"/>
      <c r="S12" s="70"/>
      <c r="T12" s="1102"/>
      <c r="U12" s="1102">
        <v>2</v>
      </c>
      <c r="V12" s="399"/>
      <c r="W12" s="399" t="s">
        <v>214</v>
      </c>
      <c r="X12" s="399" t="s">
        <v>214</v>
      </c>
      <c r="Y12" s="399" t="s">
        <v>214</v>
      </c>
      <c r="Z12" s="399"/>
      <c r="AA12" s="731" t="s">
        <v>214</v>
      </c>
      <c r="AB12" s="399" t="s">
        <v>214</v>
      </c>
      <c r="AC12" s="399" t="s">
        <v>214</v>
      </c>
      <c r="AD12" s="399" t="s">
        <v>214</v>
      </c>
      <c r="AE12" s="399" t="s">
        <v>643</v>
      </c>
      <c r="AF12" s="399" t="s">
        <v>214</v>
      </c>
      <c r="AG12" s="399"/>
      <c r="AH12" s="399"/>
      <c r="AI12" s="399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ht="31.5">
      <c r="A13" s="1129" t="s">
        <v>396</v>
      </c>
      <c r="B13" s="1135" t="s">
        <v>51</v>
      </c>
      <c r="C13" s="435" t="s">
        <v>567</v>
      </c>
      <c r="D13" s="435"/>
      <c r="E13" s="435"/>
      <c r="F13" s="1137"/>
      <c r="G13" s="1094">
        <v>3</v>
      </c>
      <c r="H13" s="617">
        <v>90</v>
      </c>
      <c r="I13" s="433">
        <v>45</v>
      </c>
      <c r="J13" s="434">
        <v>27</v>
      </c>
      <c r="K13" s="435">
        <v>18</v>
      </c>
      <c r="L13" s="435"/>
      <c r="M13" s="433">
        <v>45</v>
      </c>
      <c r="N13" s="437"/>
      <c r="O13" s="437"/>
      <c r="P13" s="437"/>
      <c r="Q13" s="437"/>
      <c r="R13" s="437"/>
      <c r="S13" s="437"/>
      <c r="T13" s="1138"/>
      <c r="U13" s="1138">
        <v>5</v>
      </c>
      <c r="V13" s="399"/>
      <c r="W13" s="399" t="s">
        <v>214</v>
      </c>
      <c r="X13" s="399" t="s">
        <v>214</v>
      </c>
      <c r="Y13" s="399" t="s">
        <v>214</v>
      </c>
      <c r="Z13" s="399"/>
      <c r="AA13" s="731" t="s">
        <v>214</v>
      </c>
      <c r="AB13" s="399" t="s">
        <v>214</v>
      </c>
      <c r="AC13" s="399" t="s">
        <v>214</v>
      </c>
      <c r="AD13" s="399" t="s">
        <v>214</v>
      </c>
      <c r="AE13" s="399" t="s">
        <v>643</v>
      </c>
      <c r="AF13" s="399" t="s">
        <v>214</v>
      </c>
      <c r="AG13" s="399"/>
      <c r="AH13" s="399"/>
      <c r="AI13" s="399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49" ht="31.5">
      <c r="A14" s="1168" t="s">
        <v>229</v>
      </c>
      <c r="B14" s="1167" t="s">
        <v>414</v>
      </c>
      <c r="C14" s="171"/>
      <c r="D14" s="171" t="s">
        <v>567</v>
      </c>
      <c r="E14" s="171"/>
      <c r="F14" s="1107"/>
      <c r="G14" s="1113">
        <v>4</v>
      </c>
      <c r="H14" s="171">
        <v>120</v>
      </c>
      <c r="I14" s="170">
        <v>54</v>
      </c>
      <c r="J14" s="1102">
        <v>36</v>
      </c>
      <c r="K14" s="171">
        <v>18</v>
      </c>
      <c r="L14" s="171"/>
      <c r="M14" s="171">
        <v>66</v>
      </c>
      <c r="N14" s="171"/>
      <c r="O14" s="171"/>
      <c r="P14" s="171"/>
      <c r="Q14" s="171"/>
      <c r="R14" s="171"/>
      <c r="S14" s="171"/>
      <c r="T14" s="1102"/>
      <c r="U14" s="1102">
        <v>6</v>
      </c>
      <c r="V14" s="399"/>
      <c r="W14" s="399" t="s">
        <v>214</v>
      </c>
      <c r="X14" s="399" t="s">
        <v>214</v>
      </c>
      <c r="Y14" s="399" t="s">
        <v>214</v>
      </c>
      <c r="Z14" s="399"/>
      <c r="AA14" s="731" t="s">
        <v>214</v>
      </c>
      <c r="AB14" s="399" t="s">
        <v>214</v>
      </c>
      <c r="AC14" s="399" t="s">
        <v>214</v>
      </c>
      <c r="AD14" s="399" t="s">
        <v>214</v>
      </c>
      <c r="AE14" s="399" t="s">
        <v>643</v>
      </c>
      <c r="AF14" s="399" t="s">
        <v>214</v>
      </c>
      <c r="AG14" s="399"/>
      <c r="AH14" s="399"/>
      <c r="AI14" s="399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:249" ht="15.75">
      <c r="A15" s="1143" t="s">
        <v>363</v>
      </c>
      <c r="B15" s="1169" t="s">
        <v>64</v>
      </c>
      <c r="C15" s="617"/>
      <c r="D15" s="617"/>
      <c r="E15" s="617"/>
      <c r="F15" s="1152"/>
      <c r="G15" s="1094">
        <v>2.5</v>
      </c>
      <c r="H15" s="617">
        <v>75</v>
      </c>
      <c r="I15" s="433">
        <v>36</v>
      </c>
      <c r="J15" s="1138">
        <v>27</v>
      </c>
      <c r="K15" s="617">
        <v>9</v>
      </c>
      <c r="L15" s="617"/>
      <c r="M15" s="617">
        <v>39</v>
      </c>
      <c r="N15" s="617"/>
      <c r="O15" s="617"/>
      <c r="P15" s="617"/>
      <c r="Q15" s="617"/>
      <c r="R15" s="617"/>
      <c r="S15" s="617"/>
      <c r="T15" s="1138"/>
      <c r="U15" s="1138">
        <v>4</v>
      </c>
      <c r="V15" s="399"/>
      <c r="W15" s="399" t="s">
        <v>214</v>
      </c>
      <c r="X15" s="399" t="s">
        <v>214</v>
      </c>
      <c r="Y15" s="399" t="s">
        <v>214</v>
      </c>
      <c r="Z15" s="399"/>
      <c r="AA15" s="731" t="s">
        <v>214</v>
      </c>
      <c r="AB15" s="399" t="s">
        <v>214</v>
      </c>
      <c r="AC15" s="399" t="s">
        <v>214</v>
      </c>
      <c r="AD15" s="399" t="s">
        <v>214</v>
      </c>
      <c r="AE15" s="399" t="s">
        <v>643</v>
      </c>
      <c r="AF15" s="399" t="s">
        <v>214</v>
      </c>
      <c r="AG15" s="399"/>
      <c r="AH15" s="399"/>
      <c r="AI15" s="399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spans="1:26" ht="45">
      <c r="A16" s="1126"/>
      <c r="B16" s="740"/>
      <c r="C16" s="1132">
        <v>2</v>
      </c>
      <c r="D16" s="1133" t="s">
        <v>650</v>
      </c>
      <c r="E16" s="1133"/>
      <c r="F16" s="1132"/>
      <c r="G16" s="1132"/>
      <c r="H16" s="1132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>
        <f>SUM(U10:U15)</f>
        <v>24</v>
      </c>
      <c r="Z16" s="740"/>
    </row>
    <row r="17" spans="22:25" ht="15.75">
      <c r="V17" s="1108"/>
      <c r="W17" s="1108"/>
      <c r="X17" s="1108"/>
      <c r="Y17" s="1108"/>
    </row>
  </sheetData>
  <sheetProtection selectLockedCells="1" selectUnlockedCells="1"/>
  <mergeCells count="25">
    <mergeCell ref="Z2:Z7"/>
    <mergeCell ref="F5:F7"/>
    <mergeCell ref="J5:J7"/>
    <mergeCell ref="K5:K7"/>
    <mergeCell ref="L5:L7"/>
    <mergeCell ref="N6:U6"/>
    <mergeCell ref="N3:P4"/>
    <mergeCell ref="Q3:S4"/>
    <mergeCell ref="T3:U4"/>
    <mergeCell ref="C4:C7"/>
    <mergeCell ref="D4:D7"/>
    <mergeCell ref="E4:F4"/>
    <mergeCell ref="I4:I7"/>
    <mergeCell ref="J4:L4"/>
    <mergeCell ref="E5:E7"/>
    <mergeCell ref="A1:U1"/>
    <mergeCell ref="A2:A7"/>
    <mergeCell ref="B2:B7"/>
    <mergeCell ref="C2:F3"/>
    <mergeCell ref="G2:G7"/>
    <mergeCell ref="H2:M2"/>
    <mergeCell ref="N2:U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21" width="6.25390625" style="14" hidden="1" customWidth="1"/>
    <col min="22" max="22" width="11.125" style="14" customWidth="1"/>
    <col min="23" max="25" width="6.25390625" style="14" hidden="1" customWidth="1"/>
    <col min="26" max="29" width="9.125" style="740" hidden="1" customWidth="1"/>
    <col min="30" max="30" width="23.87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661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>
        <v>15</v>
      </c>
      <c r="R7" s="679">
        <v>9</v>
      </c>
      <c r="S7" s="679">
        <v>9</v>
      </c>
      <c r="T7" s="679">
        <v>15</v>
      </c>
      <c r="U7" s="679">
        <v>9</v>
      </c>
      <c r="V7" s="679"/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/>
      <c r="AL8" s="399"/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47.25">
      <c r="A9" s="1110" t="s">
        <v>171</v>
      </c>
      <c r="B9" s="1162" t="s">
        <v>42</v>
      </c>
      <c r="C9" s="694"/>
      <c r="D9" s="1112" t="s">
        <v>574</v>
      </c>
      <c r="E9" s="1112"/>
      <c r="F9" s="1109"/>
      <c r="G9" s="1113"/>
      <c r="H9" s="171"/>
      <c r="I9" s="170">
        <v>0</v>
      </c>
      <c r="J9" s="171"/>
      <c r="K9" s="171"/>
      <c r="L9" s="171"/>
      <c r="M9" s="171"/>
      <c r="N9" s="70"/>
      <c r="O9" s="70"/>
      <c r="P9" s="70"/>
      <c r="Q9" s="70"/>
      <c r="R9" s="70"/>
      <c r="S9" s="70"/>
      <c r="T9" s="1126" t="s">
        <v>43</v>
      </c>
      <c r="U9" s="1126" t="s">
        <v>43</v>
      </c>
      <c r="V9" s="1126" t="s">
        <v>43</v>
      </c>
      <c r="W9" s="1126" t="s">
        <v>43</v>
      </c>
      <c r="X9" s="1126" t="s">
        <v>43</v>
      </c>
      <c r="Y9" s="1163"/>
      <c r="Z9" s="399"/>
      <c r="AA9" s="399" t="s">
        <v>214</v>
      </c>
      <c r="AB9" s="399" t="s">
        <v>214</v>
      </c>
      <c r="AC9" s="399" t="s">
        <v>214</v>
      </c>
      <c r="AD9" s="399"/>
      <c r="AE9" s="731" t="s">
        <v>214</v>
      </c>
      <c r="AF9" s="399" t="s">
        <v>214</v>
      </c>
      <c r="AG9" s="399" t="s">
        <v>214</v>
      </c>
      <c r="AH9" s="399" t="s">
        <v>643</v>
      </c>
      <c r="AI9" s="399" t="s">
        <v>643</v>
      </c>
      <c r="AJ9" s="399" t="s">
        <v>643</v>
      </c>
      <c r="AK9" s="399"/>
      <c r="AL9" s="399"/>
      <c r="AM9" s="39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5.75">
      <c r="A10" s="1146" t="s">
        <v>542</v>
      </c>
      <c r="B10" s="1164" t="s">
        <v>649</v>
      </c>
      <c r="C10" s="908"/>
      <c r="D10" s="706" t="s">
        <v>568</v>
      </c>
      <c r="E10" s="706"/>
      <c r="F10" s="908"/>
      <c r="G10" s="706">
        <v>1.5</v>
      </c>
      <c r="H10" s="706">
        <v>45</v>
      </c>
      <c r="I10" s="706">
        <v>18</v>
      </c>
      <c r="J10" s="706"/>
      <c r="K10" s="706"/>
      <c r="L10" s="706">
        <v>18</v>
      </c>
      <c r="M10" s="706">
        <v>27</v>
      </c>
      <c r="N10" s="908"/>
      <c r="O10" s="908"/>
      <c r="P10" s="908"/>
      <c r="Q10" s="706"/>
      <c r="R10" s="706"/>
      <c r="S10" s="706"/>
      <c r="T10" s="706"/>
      <c r="U10" s="706"/>
      <c r="V10" s="706">
        <v>2</v>
      </c>
      <c r="W10" s="694"/>
      <c r="X10" s="694"/>
      <c r="Y10" s="694"/>
      <c r="Z10" s="732"/>
      <c r="AA10" s="399" t="s">
        <v>214</v>
      </c>
      <c r="AB10" s="399" t="s">
        <v>214</v>
      </c>
      <c r="AC10" s="399" t="s">
        <v>214</v>
      </c>
      <c r="AD10" s="399"/>
      <c r="AE10" s="731" t="s">
        <v>214</v>
      </c>
      <c r="AF10" s="399" t="s">
        <v>214</v>
      </c>
      <c r="AG10" s="399" t="s">
        <v>214</v>
      </c>
      <c r="AH10" s="399" t="s">
        <v>214</v>
      </c>
      <c r="AI10" s="399" t="s">
        <v>214</v>
      </c>
      <c r="AJ10" s="399" t="s">
        <v>643</v>
      </c>
      <c r="AK10" s="732"/>
      <c r="AL10" s="732"/>
      <c r="AM10" s="732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  <c r="BE10" s="688"/>
      <c r="BF10" s="688"/>
      <c r="BG10" s="688"/>
      <c r="BH10" s="688"/>
      <c r="BI10" s="688"/>
      <c r="BJ10" s="688"/>
      <c r="BK10" s="688"/>
      <c r="BL10" s="688"/>
      <c r="BM10" s="688"/>
      <c r="BN10" s="688"/>
      <c r="BO10" s="688"/>
      <c r="BP10" s="688"/>
      <c r="BQ10" s="688"/>
      <c r="BR10" s="688"/>
      <c r="BS10" s="688"/>
      <c r="BT10" s="688"/>
      <c r="BU10" s="688"/>
      <c r="BV10" s="688"/>
      <c r="BW10" s="688"/>
      <c r="BX10" s="688"/>
      <c r="BY10" s="688"/>
      <c r="BZ10" s="688"/>
      <c r="CA10" s="688"/>
      <c r="CB10" s="688"/>
      <c r="CC10" s="688"/>
      <c r="CD10" s="688"/>
      <c r="CE10" s="688"/>
      <c r="CF10" s="688"/>
      <c r="CG10" s="688"/>
      <c r="CH10" s="688"/>
      <c r="CI10" s="688"/>
      <c r="CJ10" s="688"/>
      <c r="CK10" s="688"/>
      <c r="CL10" s="688"/>
      <c r="CM10" s="688"/>
      <c r="CN10" s="688"/>
      <c r="CO10" s="688"/>
      <c r="CP10" s="688"/>
      <c r="CQ10" s="688"/>
      <c r="CR10" s="688"/>
      <c r="CS10" s="688"/>
      <c r="CT10" s="688"/>
      <c r="CU10" s="688"/>
      <c r="CV10" s="688"/>
      <c r="CW10" s="688"/>
      <c r="CX10" s="688"/>
      <c r="CY10" s="688"/>
      <c r="CZ10" s="688"/>
      <c r="DA10" s="688"/>
      <c r="DB10" s="688"/>
      <c r="DC10" s="688"/>
      <c r="DD10" s="688"/>
      <c r="DE10" s="688"/>
      <c r="DF10" s="688"/>
      <c r="DG10" s="688"/>
      <c r="DH10" s="688"/>
      <c r="DI10" s="688"/>
      <c r="DJ10" s="688"/>
      <c r="DK10" s="688"/>
      <c r="DL10" s="688"/>
      <c r="DM10" s="688"/>
      <c r="DN10" s="688"/>
      <c r="DO10" s="688"/>
      <c r="DP10" s="688"/>
      <c r="DQ10" s="688"/>
      <c r="DR10" s="688"/>
      <c r="DS10" s="688"/>
      <c r="DT10" s="688"/>
      <c r="DU10" s="688"/>
      <c r="DV10" s="688"/>
      <c r="DW10" s="688"/>
      <c r="DX10" s="688"/>
      <c r="DY10" s="688"/>
      <c r="DZ10" s="688"/>
      <c r="EA10" s="688"/>
      <c r="EB10" s="688"/>
      <c r="EC10" s="688"/>
      <c r="ED10" s="688"/>
      <c r="EE10" s="688"/>
      <c r="EF10" s="688"/>
      <c r="EG10" s="688"/>
      <c r="EH10" s="688"/>
      <c r="EI10" s="688"/>
      <c r="EJ10" s="688"/>
      <c r="EK10" s="688"/>
      <c r="EL10" s="688"/>
      <c r="EM10" s="688"/>
      <c r="EN10" s="688"/>
      <c r="EO10" s="688"/>
      <c r="EP10" s="688"/>
      <c r="EQ10" s="688"/>
      <c r="ER10" s="688"/>
      <c r="ES10" s="688"/>
      <c r="ET10" s="688"/>
      <c r="EU10" s="688"/>
      <c r="EV10" s="688"/>
      <c r="EW10" s="688"/>
      <c r="EX10" s="688"/>
      <c r="EY10" s="688"/>
      <c r="EZ10" s="688"/>
      <c r="FA10" s="688"/>
      <c r="FB10" s="688"/>
      <c r="FC10" s="688"/>
      <c r="FD10" s="688"/>
      <c r="FE10" s="688"/>
      <c r="FF10" s="688"/>
      <c r="FG10" s="688"/>
      <c r="FH10" s="688"/>
      <c r="FI10" s="688"/>
      <c r="FJ10" s="688"/>
      <c r="FK10" s="688"/>
      <c r="FL10" s="688"/>
      <c r="FM10" s="688"/>
      <c r="FN10" s="688"/>
      <c r="FO10" s="688"/>
      <c r="FP10" s="688"/>
      <c r="FQ10" s="688"/>
      <c r="FR10" s="688"/>
      <c r="FS10" s="688"/>
      <c r="FT10" s="688"/>
      <c r="FU10" s="688"/>
      <c r="FV10" s="688"/>
      <c r="FW10" s="688"/>
      <c r="FX10" s="688"/>
      <c r="FY10" s="688"/>
      <c r="FZ10" s="688"/>
      <c r="GA10" s="688"/>
      <c r="GB10" s="688"/>
      <c r="GC10" s="688"/>
      <c r="GD10" s="688"/>
      <c r="GE10" s="688"/>
      <c r="GF10" s="688"/>
      <c r="GG10" s="688"/>
      <c r="GH10" s="688"/>
      <c r="GI10" s="688"/>
      <c r="GJ10" s="688"/>
      <c r="GK10" s="688"/>
      <c r="GL10" s="688"/>
      <c r="GM10" s="688"/>
      <c r="GN10" s="688"/>
      <c r="GO10" s="688"/>
      <c r="GP10" s="688"/>
      <c r="GQ10" s="688"/>
      <c r="GR10" s="688"/>
      <c r="GS10" s="688"/>
      <c r="GT10" s="688"/>
      <c r="GU10" s="688"/>
      <c r="GV10" s="688"/>
      <c r="GW10" s="688"/>
      <c r="GX10" s="688"/>
      <c r="GY10" s="688"/>
      <c r="GZ10" s="688"/>
      <c r="HA10" s="688"/>
      <c r="HB10" s="688"/>
      <c r="HC10" s="688"/>
      <c r="HD10" s="688"/>
      <c r="HE10" s="688"/>
      <c r="HF10" s="688"/>
      <c r="HG10" s="688"/>
      <c r="HH10" s="688"/>
      <c r="HI10" s="688"/>
      <c r="HJ10" s="688"/>
      <c r="HK10" s="688"/>
      <c r="HL10" s="688"/>
      <c r="HM10" s="688"/>
      <c r="HN10" s="688"/>
      <c r="HO10" s="688"/>
      <c r="HP10" s="688"/>
      <c r="HQ10" s="688"/>
      <c r="HR10" s="688"/>
      <c r="HS10" s="688"/>
      <c r="HT10" s="688"/>
      <c r="HU10" s="688"/>
      <c r="HV10" s="688"/>
      <c r="HW10" s="688"/>
      <c r="HX10" s="688"/>
      <c r="HY10" s="688"/>
      <c r="HZ10" s="688"/>
      <c r="IA10" s="688"/>
      <c r="IB10" s="688"/>
      <c r="IC10" s="688"/>
      <c r="ID10" s="688"/>
      <c r="IE10" s="688"/>
      <c r="IF10" s="688"/>
      <c r="IG10" s="688"/>
      <c r="IH10" s="688"/>
      <c r="II10" s="688"/>
      <c r="IJ10" s="688"/>
      <c r="IK10" s="688"/>
      <c r="IL10" s="688"/>
      <c r="IM10" s="688"/>
      <c r="IN10" s="688"/>
      <c r="IO10" s="688"/>
      <c r="IP10" s="688"/>
      <c r="IQ10" s="688"/>
      <c r="IR10" s="688"/>
      <c r="IS10" s="688"/>
    </row>
    <row r="11" spans="1:253" ht="15.75">
      <c r="A11" s="1129" t="s">
        <v>385</v>
      </c>
      <c r="B11" s="1101" t="s">
        <v>50</v>
      </c>
      <c r="C11" s="1125"/>
      <c r="D11" s="819"/>
      <c r="E11" s="1125" t="s">
        <v>568</v>
      </c>
      <c r="F11" s="1126"/>
      <c r="G11" s="1113">
        <v>1</v>
      </c>
      <c r="H11" s="171">
        <v>30</v>
      </c>
      <c r="I11" s="170">
        <v>18</v>
      </c>
      <c r="J11" s="1127"/>
      <c r="K11" s="1125"/>
      <c r="L11" s="1125">
        <v>18</v>
      </c>
      <c r="M11" s="170">
        <v>12</v>
      </c>
      <c r="N11" s="70"/>
      <c r="O11" s="1102"/>
      <c r="P11" s="70"/>
      <c r="Q11" s="70"/>
      <c r="R11" s="70"/>
      <c r="S11" s="70"/>
      <c r="T11" s="1102"/>
      <c r="U11" s="1102"/>
      <c r="V11" s="1102">
        <v>2</v>
      </c>
      <c r="W11" s="70"/>
      <c r="X11" s="70"/>
      <c r="Y11" s="70"/>
      <c r="Z11" s="399"/>
      <c r="AA11" s="399" t="s">
        <v>214</v>
      </c>
      <c r="AB11" s="399" t="s">
        <v>214</v>
      </c>
      <c r="AC11" s="399" t="s">
        <v>214</v>
      </c>
      <c r="AD11" s="399"/>
      <c r="AE11" s="731" t="s">
        <v>214</v>
      </c>
      <c r="AF11" s="399" t="s">
        <v>214</v>
      </c>
      <c r="AG11" s="399" t="s">
        <v>214</v>
      </c>
      <c r="AH11" s="399" t="s">
        <v>214</v>
      </c>
      <c r="AI11" s="399" t="s">
        <v>214</v>
      </c>
      <c r="AJ11" s="399" t="s">
        <v>643</v>
      </c>
      <c r="AK11" s="399"/>
      <c r="AL11" s="399"/>
      <c r="AM11" s="399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5.75">
      <c r="A12" s="1110" t="s">
        <v>218</v>
      </c>
      <c r="B12" s="1101" t="s">
        <v>85</v>
      </c>
      <c r="C12" s="1170"/>
      <c r="D12" s="1171" t="s">
        <v>568</v>
      </c>
      <c r="E12" s="1171"/>
      <c r="F12" s="1172"/>
      <c r="G12" s="1165">
        <v>2.5</v>
      </c>
      <c r="H12" s="265">
        <v>75</v>
      </c>
      <c r="I12" s="1173">
        <v>27</v>
      </c>
      <c r="J12" s="1174">
        <v>18</v>
      </c>
      <c r="K12" s="1175">
        <v>9</v>
      </c>
      <c r="L12" s="1175"/>
      <c r="M12" s="1176">
        <v>48</v>
      </c>
      <c r="N12" s="1177"/>
      <c r="O12" s="1177"/>
      <c r="P12" s="1177"/>
      <c r="Q12" s="1177"/>
      <c r="R12" s="1177"/>
      <c r="S12" s="1177"/>
      <c r="T12" s="1178"/>
      <c r="U12" s="1178"/>
      <c r="V12" s="1102">
        <v>3</v>
      </c>
      <c r="W12" s="1177"/>
      <c r="X12" s="1177"/>
      <c r="Y12" s="1177"/>
      <c r="Z12" s="399"/>
      <c r="AA12" s="399" t="s">
        <v>214</v>
      </c>
      <c r="AB12" s="399" t="s">
        <v>214</v>
      </c>
      <c r="AC12" s="399" t="s">
        <v>214</v>
      </c>
      <c r="AD12" s="399"/>
      <c r="AE12" s="731" t="s">
        <v>214</v>
      </c>
      <c r="AF12" s="399" t="s">
        <v>214</v>
      </c>
      <c r="AG12" s="399" t="s">
        <v>214</v>
      </c>
      <c r="AH12" s="399" t="s">
        <v>214</v>
      </c>
      <c r="AI12" s="399" t="s">
        <v>214</v>
      </c>
      <c r="AJ12" s="399" t="s">
        <v>643</v>
      </c>
      <c r="AK12" s="399"/>
      <c r="AL12" s="399"/>
      <c r="AM12" s="3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15.75">
      <c r="A13" s="1111" t="s">
        <v>521</v>
      </c>
      <c r="B13" s="1179" t="s">
        <v>287</v>
      </c>
      <c r="C13" s="171"/>
      <c r="D13" s="171" t="s">
        <v>568</v>
      </c>
      <c r="E13" s="171"/>
      <c r="F13" s="1107"/>
      <c r="G13" s="280">
        <v>3</v>
      </c>
      <c r="H13" s="171">
        <v>90</v>
      </c>
      <c r="I13" s="170">
        <v>36</v>
      </c>
      <c r="J13" s="1102">
        <v>18</v>
      </c>
      <c r="K13" s="171">
        <v>18</v>
      </c>
      <c r="L13" s="171"/>
      <c r="M13" s="171">
        <v>54</v>
      </c>
      <c r="N13" s="171"/>
      <c r="O13" s="171"/>
      <c r="P13" s="171"/>
      <c r="Q13" s="171"/>
      <c r="R13" s="171"/>
      <c r="S13" s="171"/>
      <c r="T13" s="171"/>
      <c r="U13" s="171"/>
      <c r="V13" s="1102">
        <v>4</v>
      </c>
      <c r="W13" s="1102"/>
      <c r="X13" s="1102"/>
      <c r="Y13" s="1102"/>
      <c r="Z13" s="399"/>
      <c r="AA13" s="399" t="s">
        <v>214</v>
      </c>
      <c r="AB13" s="399" t="s">
        <v>214</v>
      </c>
      <c r="AC13" s="399" t="s">
        <v>214</v>
      </c>
      <c r="AD13" s="399"/>
      <c r="AE13" s="731" t="s">
        <v>214</v>
      </c>
      <c r="AF13" s="399" t="s">
        <v>214</v>
      </c>
      <c r="AG13" s="399" t="s">
        <v>214</v>
      </c>
      <c r="AH13" s="399" t="s">
        <v>214</v>
      </c>
      <c r="AI13" s="399" t="s">
        <v>214</v>
      </c>
      <c r="AJ13" s="399" t="s">
        <v>643</v>
      </c>
      <c r="AK13" s="399"/>
      <c r="AL13" s="399"/>
      <c r="AM13" s="399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31.5">
      <c r="A14" s="1168" t="s">
        <v>342</v>
      </c>
      <c r="B14" s="1167" t="s">
        <v>413</v>
      </c>
      <c r="C14" s="171"/>
      <c r="D14" s="171" t="s">
        <v>568</v>
      </c>
      <c r="E14" s="171"/>
      <c r="F14" s="1107"/>
      <c r="G14" s="1113">
        <v>1.5</v>
      </c>
      <c r="H14" s="171">
        <v>45</v>
      </c>
      <c r="I14" s="170">
        <v>27</v>
      </c>
      <c r="J14" s="1102">
        <v>18</v>
      </c>
      <c r="K14" s="171"/>
      <c r="L14" s="171">
        <v>9</v>
      </c>
      <c r="M14" s="171">
        <v>18</v>
      </c>
      <c r="N14" s="171"/>
      <c r="O14" s="171"/>
      <c r="P14" s="171"/>
      <c r="Q14" s="171"/>
      <c r="R14" s="171"/>
      <c r="S14" s="171"/>
      <c r="T14" s="1102"/>
      <c r="U14" s="1102"/>
      <c r="V14" s="1102">
        <v>3</v>
      </c>
      <c r="W14" s="1102"/>
      <c r="X14" s="1102"/>
      <c r="Y14" s="1102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214</v>
      </c>
      <c r="AF14" s="399" t="s">
        <v>214</v>
      </c>
      <c r="AG14" s="399" t="s">
        <v>214</v>
      </c>
      <c r="AH14" s="399" t="s">
        <v>214</v>
      </c>
      <c r="AI14" s="399" t="s">
        <v>214</v>
      </c>
      <c r="AJ14" s="399" t="s">
        <v>643</v>
      </c>
      <c r="AK14" s="399"/>
      <c r="AL14" s="399"/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31.5">
      <c r="A15" s="1168" t="s">
        <v>352</v>
      </c>
      <c r="B15" s="1167" t="s">
        <v>60</v>
      </c>
      <c r="C15" s="171"/>
      <c r="D15" s="171" t="s">
        <v>568</v>
      </c>
      <c r="E15" s="171"/>
      <c r="F15" s="1093"/>
      <c r="G15" s="1180">
        <v>2.5</v>
      </c>
      <c r="H15" s="171">
        <v>75</v>
      </c>
      <c r="I15" s="170">
        <v>36</v>
      </c>
      <c r="J15" s="171">
        <v>18</v>
      </c>
      <c r="K15" s="171">
        <v>18</v>
      </c>
      <c r="L15" s="171"/>
      <c r="M15" s="171">
        <v>39</v>
      </c>
      <c r="N15" s="1114"/>
      <c r="O15" s="171"/>
      <c r="P15" s="171"/>
      <c r="Q15" s="171"/>
      <c r="R15" s="171"/>
      <c r="S15" s="171"/>
      <c r="T15" s="171"/>
      <c r="U15" s="171"/>
      <c r="V15" s="1102">
        <v>4</v>
      </c>
      <c r="W15" s="1102"/>
      <c r="X15" s="1102"/>
      <c r="Y15" s="1102"/>
      <c r="Z15" s="399"/>
      <c r="AA15" s="399" t="s">
        <v>214</v>
      </c>
      <c r="AB15" s="399" t="s">
        <v>214</v>
      </c>
      <c r="AC15" s="399" t="s">
        <v>214</v>
      </c>
      <c r="AD15" s="399"/>
      <c r="AE15" s="731" t="s">
        <v>214</v>
      </c>
      <c r="AF15" s="399" t="s">
        <v>214</v>
      </c>
      <c r="AG15" s="399" t="s">
        <v>214</v>
      </c>
      <c r="AH15" s="399" t="s">
        <v>214</v>
      </c>
      <c r="AI15" s="399" t="s">
        <v>214</v>
      </c>
      <c r="AJ15" s="399" t="s">
        <v>643</v>
      </c>
      <c r="AK15" s="399"/>
      <c r="AL15" s="399"/>
      <c r="AM15" s="3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31.5">
      <c r="A16" s="1111" t="s">
        <v>359</v>
      </c>
      <c r="B16" s="1167" t="s">
        <v>68</v>
      </c>
      <c r="C16" s="171"/>
      <c r="D16" s="171" t="s">
        <v>568</v>
      </c>
      <c r="E16" s="171"/>
      <c r="F16" s="1107"/>
      <c r="G16" s="1113">
        <v>2.5</v>
      </c>
      <c r="H16" s="171">
        <v>75</v>
      </c>
      <c r="I16" s="170">
        <v>28</v>
      </c>
      <c r="J16" s="1102">
        <v>14</v>
      </c>
      <c r="K16" s="171"/>
      <c r="L16" s="171">
        <v>14</v>
      </c>
      <c r="M16" s="171">
        <v>47</v>
      </c>
      <c r="N16" s="171"/>
      <c r="O16" s="171"/>
      <c r="P16" s="171"/>
      <c r="Q16" s="171"/>
      <c r="R16" s="171"/>
      <c r="S16" s="171"/>
      <c r="T16" s="1102"/>
      <c r="U16" s="1102"/>
      <c r="V16" s="1102">
        <v>3</v>
      </c>
      <c r="W16" s="1102"/>
      <c r="X16" s="1102"/>
      <c r="Y16" s="1102"/>
      <c r="Z16" s="399"/>
      <c r="AA16" s="399" t="s">
        <v>214</v>
      </c>
      <c r="AB16" s="399" t="s">
        <v>214</v>
      </c>
      <c r="AC16" s="399" t="s">
        <v>214</v>
      </c>
      <c r="AD16" s="399"/>
      <c r="AE16" s="731" t="s">
        <v>214</v>
      </c>
      <c r="AF16" s="399" t="s">
        <v>214</v>
      </c>
      <c r="AG16" s="399" t="s">
        <v>214</v>
      </c>
      <c r="AH16" s="399" t="s">
        <v>214</v>
      </c>
      <c r="AI16" s="399" t="s">
        <v>214</v>
      </c>
      <c r="AJ16" s="399" t="s">
        <v>643</v>
      </c>
      <c r="AK16" s="399"/>
      <c r="AL16" s="399"/>
      <c r="AM16" s="399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ht="15.75">
      <c r="A17" s="1143" t="s">
        <v>364</v>
      </c>
      <c r="B17" s="1169" t="s">
        <v>64</v>
      </c>
      <c r="C17" s="617" t="s">
        <v>568</v>
      </c>
      <c r="D17" s="617"/>
      <c r="E17" s="617"/>
      <c r="F17" s="1152"/>
      <c r="G17" s="1094">
        <v>2</v>
      </c>
      <c r="H17" s="617">
        <v>60</v>
      </c>
      <c r="I17" s="433">
        <v>27</v>
      </c>
      <c r="J17" s="1138">
        <v>18</v>
      </c>
      <c r="K17" s="617">
        <v>9</v>
      </c>
      <c r="L17" s="617"/>
      <c r="M17" s="617">
        <v>33</v>
      </c>
      <c r="N17" s="617"/>
      <c r="O17" s="617"/>
      <c r="P17" s="617"/>
      <c r="Q17" s="617"/>
      <c r="R17" s="617"/>
      <c r="S17" s="617"/>
      <c r="T17" s="1138"/>
      <c r="U17" s="1138"/>
      <c r="V17" s="1138">
        <v>3</v>
      </c>
      <c r="W17" s="1138"/>
      <c r="X17" s="1138"/>
      <c r="Y17" s="1138"/>
      <c r="Z17" s="399"/>
      <c r="AA17" s="399" t="s">
        <v>214</v>
      </c>
      <c r="AB17" s="399" t="s">
        <v>214</v>
      </c>
      <c r="AC17" s="399" t="s">
        <v>214</v>
      </c>
      <c r="AD17" s="399"/>
      <c r="AE17" s="731" t="s">
        <v>214</v>
      </c>
      <c r="AF17" s="399" t="s">
        <v>214</v>
      </c>
      <c r="AG17" s="399" t="s">
        <v>214</v>
      </c>
      <c r="AH17" s="399" t="s">
        <v>214</v>
      </c>
      <c r="AI17" s="399" t="s">
        <v>214</v>
      </c>
      <c r="AJ17" s="399" t="s">
        <v>643</v>
      </c>
      <c r="AK17" s="399"/>
      <c r="AL17" s="399"/>
      <c r="AM17" s="399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30" ht="15.75">
      <c r="A18" s="1126"/>
      <c r="B18" s="740" t="s">
        <v>651</v>
      </c>
      <c r="C18" s="1132"/>
      <c r="D18" s="1133" t="s">
        <v>568</v>
      </c>
      <c r="E18" s="1133"/>
      <c r="F18" s="1132"/>
      <c r="G18" s="1132"/>
      <c r="H18" s="1132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>
        <f>SUM(V10:V17)</f>
        <v>24</v>
      </c>
      <c r="W18" s="740"/>
      <c r="X18" s="740"/>
      <c r="Y18" s="740"/>
      <c r="AD18" s="740"/>
    </row>
    <row r="19" spans="1:30" ht="15.75">
      <c r="A19" s="1126"/>
      <c r="B19" s="740" t="s">
        <v>652</v>
      </c>
      <c r="C19" s="1132">
        <v>1</v>
      </c>
      <c r="D19" s="1133">
        <v>7</v>
      </c>
      <c r="E19" s="1133">
        <v>1</v>
      </c>
      <c r="F19" s="1132"/>
      <c r="G19" s="1132"/>
      <c r="H19" s="1132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AD19" s="740"/>
    </row>
    <row r="20" spans="26:29" ht="15.75">
      <c r="Z20" s="1108"/>
      <c r="AA20" s="1108"/>
      <c r="AB20" s="1108"/>
      <c r="AC20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21" width="6.25390625" style="14" hidden="1" customWidth="1"/>
    <col min="22" max="22" width="7.625" style="14" hidden="1" customWidth="1"/>
    <col min="23" max="23" width="13.375" style="14" customWidth="1"/>
    <col min="24" max="25" width="6.25390625" style="14" hidden="1" customWidth="1"/>
    <col min="26" max="29" width="9.125" style="740" hidden="1" customWidth="1"/>
    <col min="30" max="30" width="26.87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662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>
        <v>15</v>
      </c>
      <c r="R7" s="679">
        <v>9</v>
      </c>
      <c r="S7" s="679">
        <v>9</v>
      </c>
      <c r="T7" s="679">
        <v>15</v>
      </c>
      <c r="U7" s="679">
        <v>9</v>
      </c>
      <c r="V7" s="679">
        <v>9</v>
      </c>
      <c r="W7" s="679"/>
      <c r="X7" s="679">
        <v>9</v>
      </c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 t="s">
        <v>643</v>
      </c>
      <c r="AL8" s="399"/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47.25">
      <c r="A9" s="1110" t="s">
        <v>171</v>
      </c>
      <c r="B9" s="1162" t="s">
        <v>42</v>
      </c>
      <c r="C9" s="694"/>
      <c r="D9" s="1112" t="s">
        <v>574</v>
      </c>
      <c r="E9" s="1112"/>
      <c r="F9" s="1109"/>
      <c r="G9" s="1113"/>
      <c r="H9" s="171"/>
      <c r="I9" s="170">
        <v>0</v>
      </c>
      <c r="J9" s="171"/>
      <c r="K9" s="171"/>
      <c r="L9" s="171"/>
      <c r="M9" s="171"/>
      <c r="N9" s="70"/>
      <c r="O9" s="70"/>
      <c r="P9" s="70"/>
      <c r="Q9" s="70"/>
      <c r="R9" s="70"/>
      <c r="S9" s="70"/>
      <c r="T9" s="1126" t="s">
        <v>43</v>
      </c>
      <c r="U9" s="1126" t="s">
        <v>43</v>
      </c>
      <c r="V9" s="1126" t="s">
        <v>43</v>
      </c>
      <c r="W9" s="1126" t="s">
        <v>43</v>
      </c>
      <c r="X9" s="1126" t="s">
        <v>43</v>
      </c>
      <c r="Y9" s="1163"/>
      <c r="Z9" s="399"/>
      <c r="AA9" s="399" t="s">
        <v>214</v>
      </c>
      <c r="AB9" s="399" t="s">
        <v>214</v>
      </c>
      <c r="AC9" s="399" t="s">
        <v>214</v>
      </c>
      <c r="AD9" s="399"/>
      <c r="AE9" s="731" t="s">
        <v>214</v>
      </c>
      <c r="AF9" s="399" t="s">
        <v>214</v>
      </c>
      <c r="AG9" s="399" t="s">
        <v>214</v>
      </c>
      <c r="AH9" s="399" t="s">
        <v>643</v>
      </c>
      <c r="AI9" s="399" t="s">
        <v>643</v>
      </c>
      <c r="AJ9" s="399" t="s">
        <v>643</v>
      </c>
      <c r="AK9" s="399" t="s">
        <v>643</v>
      </c>
      <c r="AL9" s="399"/>
      <c r="AM9" s="39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31.5">
      <c r="A10" s="1111" t="s">
        <v>175</v>
      </c>
      <c r="B10" s="1101" t="s">
        <v>526</v>
      </c>
      <c r="C10" s="1125">
        <v>7</v>
      </c>
      <c r="D10" s="819"/>
      <c r="E10" s="819"/>
      <c r="F10" s="1093"/>
      <c r="G10" s="280">
        <v>3</v>
      </c>
      <c r="H10" s="265">
        <v>90</v>
      </c>
      <c r="I10" s="170">
        <v>45</v>
      </c>
      <c r="J10" s="265">
        <v>30</v>
      </c>
      <c r="K10" s="1128"/>
      <c r="L10" s="1128">
        <v>15</v>
      </c>
      <c r="M10" s="404">
        <v>45</v>
      </c>
      <c r="N10" s="70"/>
      <c r="O10" s="70"/>
      <c r="P10" s="70"/>
      <c r="Q10" s="70"/>
      <c r="R10" s="70"/>
      <c r="S10" s="70"/>
      <c r="T10" s="70"/>
      <c r="U10" s="70"/>
      <c r="V10" s="70"/>
      <c r="W10" s="1102">
        <v>3</v>
      </c>
      <c r="X10" s="1102"/>
      <c r="Y10" s="70"/>
      <c r="Z10" s="399"/>
      <c r="AA10" s="399" t="s">
        <v>214</v>
      </c>
      <c r="AB10" s="399" t="s">
        <v>214</v>
      </c>
      <c r="AC10" s="399" t="s">
        <v>214</v>
      </c>
      <c r="AD10" s="399"/>
      <c r="AE10" s="731" t="s">
        <v>214</v>
      </c>
      <c r="AF10" s="399" t="s">
        <v>214</v>
      </c>
      <c r="AG10" s="399" t="s">
        <v>214</v>
      </c>
      <c r="AH10" s="399" t="s">
        <v>214</v>
      </c>
      <c r="AI10" s="399" t="s">
        <v>214</v>
      </c>
      <c r="AJ10" s="399" t="s">
        <v>214</v>
      </c>
      <c r="AK10" s="399" t="s">
        <v>643</v>
      </c>
      <c r="AL10" s="399"/>
      <c r="AM10" s="39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47.25">
      <c r="A11" s="2191" t="s">
        <v>354</v>
      </c>
      <c r="B11" s="1167" t="s">
        <v>65</v>
      </c>
      <c r="C11" s="171">
        <v>7</v>
      </c>
      <c r="D11" s="171"/>
      <c r="E11" s="171"/>
      <c r="F11" s="1107"/>
      <c r="G11" s="1113">
        <v>5</v>
      </c>
      <c r="H11" s="171">
        <v>150</v>
      </c>
      <c r="I11" s="170">
        <v>90</v>
      </c>
      <c r="J11" s="1102">
        <v>60</v>
      </c>
      <c r="K11" s="171">
        <v>15</v>
      </c>
      <c r="L11" s="171">
        <v>15</v>
      </c>
      <c r="M11" s="171">
        <v>60</v>
      </c>
      <c r="N11" s="171"/>
      <c r="O11" s="171"/>
      <c r="P11" s="171"/>
      <c r="Q11" s="171"/>
      <c r="R11" s="171"/>
      <c r="S11" s="171"/>
      <c r="T11" s="1102"/>
      <c r="U11" s="1102"/>
      <c r="V11" s="1102"/>
      <c r="W11" s="1102">
        <v>6</v>
      </c>
      <c r="X11" s="1102"/>
      <c r="Y11" s="1102"/>
      <c r="Z11" s="399"/>
      <c r="AA11" s="399" t="s">
        <v>214</v>
      </c>
      <c r="AB11" s="399" t="s">
        <v>214</v>
      </c>
      <c r="AC11" s="399" t="s">
        <v>214</v>
      </c>
      <c r="AD11" s="399"/>
      <c r="AE11" s="731" t="s">
        <v>214</v>
      </c>
      <c r="AF11" s="399" t="s">
        <v>214</v>
      </c>
      <c r="AG11" s="399" t="s">
        <v>214</v>
      </c>
      <c r="AH11" s="399" t="s">
        <v>214</v>
      </c>
      <c r="AI11" s="399" t="s">
        <v>214</v>
      </c>
      <c r="AJ11" s="399" t="s">
        <v>214</v>
      </c>
      <c r="AK11" s="399" t="s">
        <v>643</v>
      </c>
      <c r="AL11" s="399"/>
      <c r="AM11" s="399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31.5">
      <c r="A12" s="1111" t="s">
        <v>360</v>
      </c>
      <c r="B12" s="1167" t="s">
        <v>68</v>
      </c>
      <c r="C12" s="171">
        <v>7</v>
      </c>
      <c r="D12" s="171"/>
      <c r="E12" s="171"/>
      <c r="F12" s="1107"/>
      <c r="G12" s="1113">
        <v>2</v>
      </c>
      <c r="H12" s="171">
        <v>60</v>
      </c>
      <c r="I12" s="170">
        <v>30</v>
      </c>
      <c r="J12" s="1102">
        <v>15</v>
      </c>
      <c r="K12" s="171"/>
      <c r="L12" s="171">
        <v>15</v>
      </c>
      <c r="M12" s="171">
        <v>30</v>
      </c>
      <c r="N12" s="171"/>
      <c r="O12" s="171"/>
      <c r="P12" s="171"/>
      <c r="Q12" s="171"/>
      <c r="R12" s="171"/>
      <c r="S12" s="171"/>
      <c r="T12" s="1102"/>
      <c r="U12" s="1102"/>
      <c r="V12" s="1102"/>
      <c r="W12" s="1102">
        <v>2</v>
      </c>
      <c r="X12" s="1102"/>
      <c r="Y12" s="1102"/>
      <c r="Z12" s="399"/>
      <c r="AA12" s="399" t="s">
        <v>214</v>
      </c>
      <c r="AB12" s="399" t="s">
        <v>214</v>
      </c>
      <c r="AC12" s="399" t="s">
        <v>214</v>
      </c>
      <c r="AD12" s="399"/>
      <c r="AE12" s="731" t="s">
        <v>214</v>
      </c>
      <c r="AF12" s="399" t="s">
        <v>214</v>
      </c>
      <c r="AG12" s="399" t="s">
        <v>214</v>
      </c>
      <c r="AH12" s="399" t="s">
        <v>214</v>
      </c>
      <c r="AI12" s="399" t="s">
        <v>214</v>
      </c>
      <c r="AJ12" s="399" t="s">
        <v>214</v>
      </c>
      <c r="AK12" s="399" t="s">
        <v>643</v>
      </c>
      <c r="AL12" s="399"/>
      <c r="AM12" s="3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15.75">
      <c r="A13" s="1143" t="s">
        <v>366</v>
      </c>
      <c r="B13" s="1169" t="s">
        <v>67</v>
      </c>
      <c r="C13" s="617"/>
      <c r="D13" s="617"/>
      <c r="E13" s="617"/>
      <c r="F13" s="1152"/>
      <c r="G13" s="1094">
        <v>2.5</v>
      </c>
      <c r="H13" s="617">
        <v>75</v>
      </c>
      <c r="I13" s="433">
        <v>30</v>
      </c>
      <c r="J13" s="1138">
        <v>15</v>
      </c>
      <c r="K13" s="617"/>
      <c r="L13" s="617">
        <v>15</v>
      </c>
      <c r="M13" s="617">
        <v>45</v>
      </c>
      <c r="N13" s="617"/>
      <c r="O13" s="617"/>
      <c r="P13" s="617"/>
      <c r="Q13" s="617"/>
      <c r="R13" s="617"/>
      <c r="S13" s="617"/>
      <c r="T13" s="1138"/>
      <c r="U13" s="1138"/>
      <c r="V13" s="1138"/>
      <c r="W13" s="1138">
        <v>2</v>
      </c>
      <c r="X13" s="1138"/>
      <c r="Y13" s="1138"/>
      <c r="Z13" s="399"/>
      <c r="AA13" s="399" t="s">
        <v>214</v>
      </c>
      <c r="AB13" s="399" t="s">
        <v>214</v>
      </c>
      <c r="AC13" s="399" t="s">
        <v>214</v>
      </c>
      <c r="AD13" s="399"/>
      <c r="AE13" s="731" t="s">
        <v>214</v>
      </c>
      <c r="AF13" s="399" t="s">
        <v>214</v>
      </c>
      <c r="AG13" s="399" t="s">
        <v>214</v>
      </c>
      <c r="AH13" s="399" t="s">
        <v>214</v>
      </c>
      <c r="AI13" s="399" t="s">
        <v>214</v>
      </c>
      <c r="AJ13" s="399" t="s">
        <v>214</v>
      </c>
      <c r="AK13" s="399" t="s">
        <v>643</v>
      </c>
      <c r="AL13" s="399"/>
      <c r="AM13" s="399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15.75">
      <c r="A14" s="2192" t="s">
        <v>349</v>
      </c>
      <c r="B14" s="2193" t="s">
        <v>72</v>
      </c>
      <c r="C14" s="617"/>
      <c r="D14" s="617"/>
      <c r="E14" s="617"/>
      <c r="F14" s="1902"/>
      <c r="G14" s="2194">
        <v>2</v>
      </c>
      <c r="H14" s="617">
        <v>60</v>
      </c>
      <c r="I14" s="433">
        <v>30</v>
      </c>
      <c r="J14" s="617">
        <v>15</v>
      </c>
      <c r="K14" s="617">
        <v>15</v>
      </c>
      <c r="L14" s="617"/>
      <c r="M14" s="617">
        <v>30</v>
      </c>
      <c r="N14" s="617"/>
      <c r="O14" s="617"/>
      <c r="P14" s="617"/>
      <c r="Q14" s="617"/>
      <c r="R14" s="617"/>
      <c r="S14" s="617"/>
      <c r="T14" s="617"/>
      <c r="U14" s="617"/>
      <c r="V14" s="1138"/>
      <c r="W14" s="1138">
        <v>2</v>
      </c>
      <c r="X14" s="1138"/>
      <c r="Y14" s="1138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214</v>
      </c>
      <c r="AF14" s="399" t="s">
        <v>214</v>
      </c>
      <c r="AG14" s="399" t="s">
        <v>214</v>
      </c>
      <c r="AH14" s="399" t="s">
        <v>214</v>
      </c>
      <c r="AI14" s="399" t="s">
        <v>214</v>
      </c>
      <c r="AJ14" s="399" t="s">
        <v>214</v>
      </c>
      <c r="AK14" s="399" t="s">
        <v>643</v>
      </c>
      <c r="AL14" s="399"/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31.5">
      <c r="A15" s="1111" t="s">
        <v>339</v>
      </c>
      <c r="B15" s="2195" t="s">
        <v>70</v>
      </c>
      <c r="C15" s="171"/>
      <c r="D15" s="171">
        <v>7</v>
      </c>
      <c r="E15" s="171"/>
      <c r="F15" s="1126"/>
      <c r="G15" s="1113">
        <v>3</v>
      </c>
      <c r="H15" s="171">
        <v>90</v>
      </c>
      <c r="I15" s="170">
        <v>45</v>
      </c>
      <c r="J15" s="1102">
        <v>15</v>
      </c>
      <c r="K15" s="171">
        <v>15</v>
      </c>
      <c r="L15" s="171">
        <v>15</v>
      </c>
      <c r="M15" s="171">
        <v>45</v>
      </c>
      <c r="N15" s="171"/>
      <c r="O15" s="171"/>
      <c r="P15" s="171"/>
      <c r="Q15" s="171"/>
      <c r="R15" s="171"/>
      <c r="S15" s="171"/>
      <c r="T15" s="171"/>
      <c r="U15" s="171"/>
      <c r="V15" s="171"/>
      <c r="W15" s="1102">
        <v>3</v>
      </c>
      <c r="X15" s="171"/>
      <c r="Y15" s="171"/>
      <c r="Z15" s="399"/>
      <c r="AA15" s="399" t="s">
        <v>214</v>
      </c>
      <c r="AB15" s="399" t="s">
        <v>214</v>
      </c>
      <c r="AC15" s="399" t="s">
        <v>214</v>
      </c>
      <c r="AD15" s="399"/>
      <c r="AE15" s="731" t="s">
        <v>214</v>
      </c>
      <c r="AF15" s="399" t="s">
        <v>214</v>
      </c>
      <c r="AG15" s="399" t="s">
        <v>214</v>
      </c>
      <c r="AH15" s="399" t="s">
        <v>214</v>
      </c>
      <c r="AI15" s="399" t="s">
        <v>214</v>
      </c>
      <c r="AJ15" s="399" t="s">
        <v>214</v>
      </c>
      <c r="AK15" s="399" t="s">
        <v>643</v>
      </c>
      <c r="AL15" s="399"/>
      <c r="AM15" s="3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15.75">
      <c r="A16" s="1111" t="s">
        <v>340</v>
      </c>
      <c r="B16" s="1167" t="s">
        <v>71</v>
      </c>
      <c r="C16" s="171"/>
      <c r="D16" s="171">
        <v>7</v>
      </c>
      <c r="E16" s="171"/>
      <c r="F16" s="1126"/>
      <c r="G16" s="1180">
        <v>4.5</v>
      </c>
      <c r="H16" s="171">
        <v>135</v>
      </c>
      <c r="I16" s="170">
        <v>60</v>
      </c>
      <c r="J16" s="1102">
        <v>30</v>
      </c>
      <c r="K16" s="171">
        <v>15</v>
      </c>
      <c r="L16" s="171">
        <v>15</v>
      </c>
      <c r="M16" s="171">
        <v>75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102">
        <v>4</v>
      </c>
      <c r="X16" s="171"/>
      <c r="Y16" s="171"/>
      <c r="Z16" s="399"/>
      <c r="AA16" s="399" t="s">
        <v>214</v>
      </c>
      <c r="AB16" s="399" t="s">
        <v>214</v>
      </c>
      <c r="AC16" s="399" t="s">
        <v>214</v>
      </c>
      <c r="AD16" s="399"/>
      <c r="AE16" s="731" t="s">
        <v>214</v>
      </c>
      <c r="AF16" s="399" t="s">
        <v>214</v>
      </c>
      <c r="AG16" s="399" t="s">
        <v>214</v>
      </c>
      <c r="AH16" s="399" t="s">
        <v>214</v>
      </c>
      <c r="AI16" s="399" t="s">
        <v>214</v>
      </c>
      <c r="AJ16" s="399" t="s">
        <v>214</v>
      </c>
      <c r="AK16" s="399" t="s">
        <v>643</v>
      </c>
      <c r="AL16" s="399"/>
      <c r="AM16" s="399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30" ht="15.75">
      <c r="A17" s="1126"/>
      <c r="B17" s="740"/>
      <c r="C17" s="1132">
        <v>3</v>
      </c>
      <c r="D17" s="1133"/>
      <c r="E17" s="1133"/>
      <c r="F17" s="1132"/>
      <c r="G17" s="1132"/>
      <c r="H17" s="1132"/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0"/>
      <c r="T17" s="740"/>
      <c r="U17" s="740"/>
      <c r="V17" s="740"/>
      <c r="W17" s="740">
        <f>SUM(W10:W16)</f>
        <v>22</v>
      </c>
      <c r="X17" s="740"/>
      <c r="Y17" s="740"/>
      <c r="AD17" s="740"/>
    </row>
    <row r="18" spans="26:29" ht="15.75">
      <c r="Z18" s="1108"/>
      <c r="AA18" s="1108"/>
      <c r="AB18" s="1108"/>
      <c r="AC18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21" width="6.25390625" style="14" hidden="1" customWidth="1"/>
    <col min="22" max="22" width="7.625" style="14" hidden="1" customWidth="1"/>
    <col min="23" max="23" width="6.25390625" style="14" hidden="1" customWidth="1"/>
    <col min="24" max="24" width="11.75390625" style="14" customWidth="1"/>
    <col min="25" max="25" width="6.25390625" style="14" hidden="1" customWidth="1"/>
    <col min="26" max="29" width="9.125" style="740" hidden="1" customWidth="1"/>
    <col min="30" max="30" width="34.7539062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663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>
        <v>15</v>
      </c>
      <c r="R7" s="679">
        <v>9</v>
      </c>
      <c r="S7" s="679">
        <v>9</v>
      </c>
      <c r="T7" s="679">
        <v>15</v>
      </c>
      <c r="U7" s="679">
        <v>9</v>
      </c>
      <c r="V7" s="679">
        <v>9</v>
      </c>
      <c r="W7" s="679">
        <v>15</v>
      </c>
      <c r="X7" s="679"/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 t="s">
        <v>643</v>
      </c>
      <c r="AL8" s="399" t="s">
        <v>643</v>
      </c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47.25">
      <c r="A9" s="1110" t="s">
        <v>171</v>
      </c>
      <c r="B9" s="1162" t="s">
        <v>42</v>
      </c>
      <c r="C9" s="694"/>
      <c r="D9" s="1112" t="s">
        <v>574</v>
      </c>
      <c r="E9" s="1112"/>
      <c r="F9" s="1109"/>
      <c r="G9" s="1113"/>
      <c r="H9" s="171"/>
      <c r="I9" s="170">
        <v>0</v>
      </c>
      <c r="J9" s="171"/>
      <c r="K9" s="171"/>
      <c r="L9" s="171"/>
      <c r="M9" s="171"/>
      <c r="N9" s="70"/>
      <c r="O9" s="70"/>
      <c r="P9" s="70"/>
      <c r="Q9" s="70"/>
      <c r="R9" s="70"/>
      <c r="S9" s="70"/>
      <c r="T9" s="1126" t="s">
        <v>43</v>
      </c>
      <c r="U9" s="1126" t="s">
        <v>43</v>
      </c>
      <c r="V9" s="1126" t="s">
        <v>43</v>
      </c>
      <c r="W9" s="1126" t="s">
        <v>43</v>
      </c>
      <c r="X9" s="1126" t="s">
        <v>43</v>
      </c>
      <c r="Y9" s="1163"/>
      <c r="Z9" s="399"/>
      <c r="AA9" s="399" t="s">
        <v>214</v>
      </c>
      <c r="AB9" s="399" t="s">
        <v>214</v>
      </c>
      <c r="AC9" s="399" t="s">
        <v>214</v>
      </c>
      <c r="AD9" s="399"/>
      <c r="AE9" s="731" t="s">
        <v>214</v>
      </c>
      <c r="AF9" s="399" t="s">
        <v>214</v>
      </c>
      <c r="AG9" s="399" t="s">
        <v>214</v>
      </c>
      <c r="AH9" s="399" t="s">
        <v>643</v>
      </c>
      <c r="AI9" s="399" t="s">
        <v>643</v>
      </c>
      <c r="AJ9" s="399" t="s">
        <v>643</v>
      </c>
      <c r="AK9" s="399" t="s">
        <v>643</v>
      </c>
      <c r="AL9" s="399" t="s">
        <v>643</v>
      </c>
      <c r="AM9" s="39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5.75">
      <c r="A10" s="1111" t="s">
        <v>194</v>
      </c>
      <c r="B10" s="1101" t="s">
        <v>523</v>
      </c>
      <c r="C10" s="1125" t="s">
        <v>569</v>
      </c>
      <c r="D10" s="819"/>
      <c r="E10" s="819"/>
      <c r="F10" s="1093"/>
      <c r="G10" s="1113">
        <v>2</v>
      </c>
      <c r="H10" s="171">
        <v>60</v>
      </c>
      <c r="I10" s="170">
        <v>27</v>
      </c>
      <c r="J10" s="1127">
        <v>18</v>
      </c>
      <c r="K10" s="1125">
        <v>9</v>
      </c>
      <c r="L10" s="1125"/>
      <c r="M10" s="170">
        <v>33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1102">
        <v>3</v>
      </c>
      <c r="Y10" s="70"/>
      <c r="Z10" s="399"/>
      <c r="AA10" s="399" t="s">
        <v>214</v>
      </c>
      <c r="AB10" s="399" t="s">
        <v>214</v>
      </c>
      <c r="AC10" s="399" t="s">
        <v>214</v>
      </c>
      <c r="AD10" s="399"/>
      <c r="AE10" s="731" t="s">
        <v>214</v>
      </c>
      <c r="AF10" s="399" t="s">
        <v>214</v>
      </c>
      <c r="AG10" s="399" t="s">
        <v>214</v>
      </c>
      <c r="AH10" s="399" t="s">
        <v>214</v>
      </c>
      <c r="AI10" s="399" t="s">
        <v>214</v>
      </c>
      <c r="AJ10" s="399" t="s">
        <v>214</v>
      </c>
      <c r="AK10" s="399" t="s">
        <v>214</v>
      </c>
      <c r="AL10" s="399" t="s">
        <v>643</v>
      </c>
      <c r="AM10" s="39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31.5">
      <c r="A11" s="1111" t="s">
        <v>226</v>
      </c>
      <c r="B11" s="2196" t="s">
        <v>63</v>
      </c>
      <c r="C11" s="2197"/>
      <c r="D11" s="171" t="s">
        <v>569</v>
      </c>
      <c r="E11" s="171"/>
      <c r="F11" s="1107"/>
      <c r="G11" s="280">
        <v>3</v>
      </c>
      <c r="H11" s="171">
        <v>90</v>
      </c>
      <c r="I11" s="170">
        <v>36</v>
      </c>
      <c r="J11" s="1102">
        <v>27</v>
      </c>
      <c r="K11" s="171"/>
      <c r="L11" s="171">
        <v>9</v>
      </c>
      <c r="M11" s="171">
        <v>54</v>
      </c>
      <c r="N11" s="171"/>
      <c r="O11" s="171"/>
      <c r="P11" s="171"/>
      <c r="Q11" s="171"/>
      <c r="R11" s="171"/>
      <c r="S11" s="171"/>
      <c r="T11" s="1102"/>
      <c r="U11" s="1102"/>
      <c r="V11" s="1102"/>
      <c r="W11" s="1102"/>
      <c r="X11" s="1102">
        <v>4</v>
      </c>
      <c r="Y11" s="1102"/>
      <c r="Z11" s="399"/>
      <c r="AA11" s="399" t="s">
        <v>214</v>
      </c>
      <c r="AB11" s="399" t="s">
        <v>214</v>
      </c>
      <c r="AC11" s="399" t="s">
        <v>214</v>
      </c>
      <c r="AD11" s="399"/>
      <c r="AE11" s="731" t="s">
        <v>214</v>
      </c>
      <c r="AF11" s="399" t="s">
        <v>214</v>
      </c>
      <c r="AG11" s="399" t="s">
        <v>214</v>
      </c>
      <c r="AH11" s="399" t="s">
        <v>214</v>
      </c>
      <c r="AI11" s="399" t="s">
        <v>214</v>
      </c>
      <c r="AJ11" s="399" t="s">
        <v>214</v>
      </c>
      <c r="AK11" s="399" t="s">
        <v>214</v>
      </c>
      <c r="AL11" s="399" t="s">
        <v>643</v>
      </c>
      <c r="AM11" s="399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47.25">
      <c r="A12" s="2191" t="s">
        <v>355</v>
      </c>
      <c r="B12" s="1167" t="s">
        <v>612</v>
      </c>
      <c r="C12" s="171"/>
      <c r="D12" s="171"/>
      <c r="E12" s="171"/>
      <c r="F12" s="1107" t="s">
        <v>569</v>
      </c>
      <c r="G12" s="1113">
        <v>1</v>
      </c>
      <c r="H12" s="171">
        <v>30</v>
      </c>
      <c r="I12" s="170">
        <v>18</v>
      </c>
      <c r="J12" s="1102"/>
      <c r="K12" s="171"/>
      <c r="L12" s="171">
        <v>18</v>
      </c>
      <c r="M12" s="171">
        <v>12</v>
      </c>
      <c r="N12" s="171"/>
      <c r="O12" s="171"/>
      <c r="P12" s="171"/>
      <c r="Q12" s="171"/>
      <c r="R12" s="171"/>
      <c r="S12" s="171"/>
      <c r="T12" s="1102"/>
      <c r="U12" s="1102"/>
      <c r="V12" s="1102"/>
      <c r="W12" s="1102"/>
      <c r="X12" s="1102">
        <v>2</v>
      </c>
      <c r="Y12" s="1102"/>
      <c r="Z12" s="399"/>
      <c r="AA12" s="399" t="s">
        <v>214</v>
      </c>
      <c r="AB12" s="399" t="s">
        <v>214</v>
      </c>
      <c r="AC12" s="399" t="s">
        <v>214</v>
      </c>
      <c r="AD12" s="399"/>
      <c r="AE12" s="731" t="s">
        <v>214</v>
      </c>
      <c r="AF12" s="399" t="s">
        <v>214</v>
      </c>
      <c r="AG12" s="399" t="s">
        <v>214</v>
      </c>
      <c r="AH12" s="399" t="s">
        <v>214</v>
      </c>
      <c r="AI12" s="399" t="s">
        <v>214</v>
      </c>
      <c r="AJ12" s="399" t="s">
        <v>214</v>
      </c>
      <c r="AK12" s="399" t="s">
        <v>214</v>
      </c>
      <c r="AL12" s="399" t="s">
        <v>643</v>
      </c>
      <c r="AM12" s="3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1.5">
      <c r="A13" s="1111" t="s">
        <v>356</v>
      </c>
      <c r="B13" s="1167" t="s">
        <v>69</v>
      </c>
      <c r="C13" s="171" t="s">
        <v>569</v>
      </c>
      <c r="D13" s="171"/>
      <c r="E13" s="171"/>
      <c r="F13" s="1107"/>
      <c r="G13" s="280">
        <v>5</v>
      </c>
      <c r="H13" s="404">
        <v>150</v>
      </c>
      <c r="I13" s="405">
        <v>63</v>
      </c>
      <c r="J13" s="2198">
        <v>36</v>
      </c>
      <c r="K13" s="404"/>
      <c r="L13" s="404">
        <v>27</v>
      </c>
      <c r="M13" s="404">
        <v>87</v>
      </c>
      <c r="N13" s="171"/>
      <c r="O13" s="171"/>
      <c r="P13" s="171"/>
      <c r="Q13" s="171"/>
      <c r="R13" s="171"/>
      <c r="S13" s="171"/>
      <c r="T13" s="1102"/>
      <c r="U13" s="1102"/>
      <c r="V13" s="1102"/>
      <c r="W13" s="1102"/>
      <c r="X13" s="1102">
        <v>7</v>
      </c>
      <c r="Y13" s="1102"/>
      <c r="Z13" s="399"/>
      <c r="AA13" s="399" t="s">
        <v>214</v>
      </c>
      <c r="AB13" s="399" t="s">
        <v>214</v>
      </c>
      <c r="AC13" s="399" t="s">
        <v>214</v>
      </c>
      <c r="AD13" s="399"/>
      <c r="AE13" s="731" t="s">
        <v>214</v>
      </c>
      <c r="AF13" s="399" t="s">
        <v>214</v>
      </c>
      <c r="AG13" s="399" t="s">
        <v>214</v>
      </c>
      <c r="AH13" s="399" t="s">
        <v>214</v>
      </c>
      <c r="AI13" s="399" t="s">
        <v>214</v>
      </c>
      <c r="AJ13" s="399" t="s">
        <v>214</v>
      </c>
      <c r="AK13" s="399" t="s">
        <v>214</v>
      </c>
      <c r="AL13" s="399" t="s">
        <v>643</v>
      </c>
      <c r="AM13" s="399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15.75">
      <c r="A14" s="1143" t="s">
        <v>367</v>
      </c>
      <c r="B14" s="1169" t="s">
        <v>67</v>
      </c>
      <c r="C14" s="617"/>
      <c r="D14" s="617" t="s">
        <v>569</v>
      </c>
      <c r="E14" s="617"/>
      <c r="F14" s="1152"/>
      <c r="G14" s="1094">
        <v>1.5</v>
      </c>
      <c r="H14" s="617">
        <v>45</v>
      </c>
      <c r="I14" s="433">
        <v>27</v>
      </c>
      <c r="J14" s="1138">
        <v>9</v>
      </c>
      <c r="K14" s="617"/>
      <c r="L14" s="617">
        <v>18</v>
      </c>
      <c r="M14" s="617">
        <v>18</v>
      </c>
      <c r="N14" s="617"/>
      <c r="O14" s="617"/>
      <c r="P14" s="617"/>
      <c r="Q14" s="617"/>
      <c r="R14" s="617"/>
      <c r="S14" s="617"/>
      <c r="T14" s="1138"/>
      <c r="U14" s="1138"/>
      <c r="V14" s="1138"/>
      <c r="W14" s="1138"/>
      <c r="X14" s="1138">
        <v>3</v>
      </c>
      <c r="Y14" s="1138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214</v>
      </c>
      <c r="AF14" s="399" t="s">
        <v>214</v>
      </c>
      <c r="AG14" s="399" t="s">
        <v>214</v>
      </c>
      <c r="AH14" s="399" t="s">
        <v>214</v>
      </c>
      <c r="AI14" s="399" t="s">
        <v>214</v>
      </c>
      <c r="AJ14" s="399" t="s">
        <v>214</v>
      </c>
      <c r="AK14" s="399" t="s">
        <v>214</v>
      </c>
      <c r="AL14" s="399" t="s">
        <v>643</v>
      </c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15.75">
      <c r="A15" s="2191" t="s">
        <v>350</v>
      </c>
      <c r="B15" s="2195" t="s">
        <v>72</v>
      </c>
      <c r="C15" s="171"/>
      <c r="D15" s="171" t="s">
        <v>569</v>
      </c>
      <c r="E15" s="171"/>
      <c r="F15" s="1093"/>
      <c r="G15" s="1180">
        <v>2</v>
      </c>
      <c r="H15" s="171">
        <v>60</v>
      </c>
      <c r="I15" s="170">
        <v>27</v>
      </c>
      <c r="J15" s="171">
        <v>9</v>
      </c>
      <c r="K15" s="171">
        <v>18</v>
      </c>
      <c r="L15" s="171"/>
      <c r="M15" s="171">
        <v>33</v>
      </c>
      <c r="N15" s="171"/>
      <c r="O15" s="171"/>
      <c r="P15" s="171"/>
      <c r="Q15" s="171"/>
      <c r="R15" s="171"/>
      <c r="S15" s="171"/>
      <c r="T15" s="171"/>
      <c r="U15" s="171"/>
      <c r="V15" s="1102"/>
      <c r="W15" s="1102"/>
      <c r="X15" s="1102">
        <v>3</v>
      </c>
      <c r="Y15" s="1102"/>
      <c r="Z15" s="399"/>
      <c r="AA15" s="399" t="s">
        <v>214</v>
      </c>
      <c r="AB15" s="399" t="s">
        <v>214</v>
      </c>
      <c r="AC15" s="399" t="s">
        <v>214</v>
      </c>
      <c r="AD15" s="399"/>
      <c r="AE15" s="731" t="s">
        <v>214</v>
      </c>
      <c r="AF15" s="399" t="s">
        <v>214</v>
      </c>
      <c r="AG15" s="399" t="s">
        <v>214</v>
      </c>
      <c r="AH15" s="399" t="s">
        <v>214</v>
      </c>
      <c r="AI15" s="399" t="s">
        <v>214</v>
      </c>
      <c r="AJ15" s="399" t="s">
        <v>214</v>
      </c>
      <c r="AK15" s="399" t="s">
        <v>214</v>
      </c>
      <c r="AL15" s="399" t="s">
        <v>643</v>
      </c>
      <c r="AM15" s="3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30" ht="15.75">
      <c r="A16" s="1126"/>
      <c r="B16" s="740" t="s">
        <v>652</v>
      </c>
      <c r="C16" s="1132">
        <v>2</v>
      </c>
      <c r="D16" s="1133">
        <v>3</v>
      </c>
      <c r="E16" s="1133"/>
      <c r="F16" s="1132">
        <v>1</v>
      </c>
      <c r="G16" s="1132"/>
      <c r="H16" s="1132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>
        <f>SUM(X10:X15)</f>
        <v>22</v>
      </c>
      <c r="Y16" s="740"/>
      <c r="AD16" s="740"/>
    </row>
    <row r="17" spans="26:29" ht="15.75">
      <c r="Z17" s="1108"/>
      <c r="AA17" s="1108"/>
      <c r="AB17" s="1108"/>
      <c r="AC17" s="1108"/>
    </row>
  </sheetData>
  <sheetProtection selectLockedCells="1" selectUnlockedCells="1"/>
  <mergeCells count="26">
    <mergeCell ref="N6:Y6"/>
    <mergeCell ref="N3:P4"/>
    <mergeCell ref="Q3:S4"/>
    <mergeCell ref="T3:V4"/>
    <mergeCell ref="W3:Y4"/>
    <mergeCell ref="M3:M7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D2:AD7"/>
    <mergeCell ref="A1:Y1"/>
    <mergeCell ref="A2:A7"/>
    <mergeCell ref="B2:B7"/>
    <mergeCell ref="C2:F3"/>
    <mergeCell ref="G2:G7"/>
    <mergeCell ref="H2:M2"/>
    <mergeCell ref="N2:Y2"/>
    <mergeCell ref="H3:H7"/>
    <mergeCell ref="I3:L3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K5" sqref="K5:K7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21" width="6.25390625" style="14" hidden="1" customWidth="1"/>
    <col min="22" max="22" width="7.625" style="14" hidden="1" customWidth="1"/>
    <col min="23" max="24" width="6.25390625" style="14" hidden="1" customWidth="1"/>
    <col min="25" max="25" width="15.00390625" style="14" customWidth="1"/>
    <col min="26" max="29" width="9.125" style="740" hidden="1" customWidth="1"/>
    <col min="30" max="30" width="30.875" style="14" customWidth="1"/>
    <col min="31" max="42" width="9.125" style="740" customWidth="1"/>
    <col min="43" max="16384" width="9.125" style="14" customWidth="1"/>
  </cols>
  <sheetData>
    <row r="1" spans="1:42" s="17" customFormat="1" ht="19.5" thickBot="1">
      <c r="A1" s="2697" t="s">
        <v>664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399"/>
      <c r="AA1" s="399"/>
      <c r="AB1" s="399"/>
      <c r="AC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</row>
    <row r="2" spans="1:42" s="17" customFormat="1" ht="12.75" customHeight="1" thickBot="1">
      <c r="A2" s="2700" t="s">
        <v>32</v>
      </c>
      <c r="B2" s="2703" t="s">
        <v>131</v>
      </c>
      <c r="C2" s="2706" t="s">
        <v>562</v>
      </c>
      <c r="D2" s="2707"/>
      <c r="E2" s="2707"/>
      <c r="F2" s="2708"/>
      <c r="G2" s="2712" t="s">
        <v>132</v>
      </c>
      <c r="H2" s="2715" t="s">
        <v>138</v>
      </c>
      <c r="I2" s="2716"/>
      <c r="J2" s="2716"/>
      <c r="K2" s="2716"/>
      <c r="L2" s="2716"/>
      <c r="M2" s="2717"/>
      <c r="N2" s="2718"/>
      <c r="O2" s="2719"/>
      <c r="P2" s="2719"/>
      <c r="Q2" s="2719"/>
      <c r="R2" s="2719"/>
      <c r="S2" s="2719"/>
      <c r="T2" s="2719"/>
      <c r="U2" s="2719"/>
      <c r="V2" s="2719"/>
      <c r="W2" s="2719"/>
      <c r="X2" s="2719"/>
      <c r="Y2" s="2720"/>
      <c r="Z2" s="399"/>
      <c r="AA2" s="399"/>
      <c r="AB2" s="399"/>
      <c r="AC2" s="399"/>
      <c r="AD2" s="2832" t="s">
        <v>642</v>
      </c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</row>
    <row r="3" spans="1:42" s="17" customFormat="1" ht="12.75" customHeight="1" thickBot="1">
      <c r="A3" s="2701"/>
      <c r="B3" s="2704"/>
      <c r="C3" s="2709"/>
      <c r="D3" s="2710"/>
      <c r="E3" s="2710"/>
      <c r="F3" s="2711"/>
      <c r="G3" s="2713"/>
      <c r="H3" s="2721" t="s">
        <v>139</v>
      </c>
      <c r="I3" s="2724" t="s">
        <v>142</v>
      </c>
      <c r="J3" s="2725"/>
      <c r="K3" s="2725"/>
      <c r="L3" s="2726"/>
      <c r="M3" s="2727" t="s">
        <v>145</v>
      </c>
      <c r="N3" s="2730" t="s">
        <v>34</v>
      </c>
      <c r="O3" s="2731"/>
      <c r="P3" s="2732"/>
      <c r="Q3" s="2730" t="s">
        <v>35</v>
      </c>
      <c r="R3" s="2731"/>
      <c r="S3" s="2732"/>
      <c r="T3" s="2730" t="s">
        <v>36</v>
      </c>
      <c r="U3" s="2731"/>
      <c r="V3" s="2732"/>
      <c r="W3" s="2730" t="s">
        <v>37</v>
      </c>
      <c r="X3" s="2731"/>
      <c r="Y3" s="2732"/>
      <c r="Z3" s="399"/>
      <c r="AA3" s="399"/>
      <c r="AB3" s="399"/>
      <c r="AC3" s="399"/>
      <c r="AD3" s="2832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</row>
    <row r="4" spans="1:42" s="17" customFormat="1" ht="18.75" customHeight="1" thickBot="1">
      <c r="A4" s="2701"/>
      <c r="B4" s="2704"/>
      <c r="C4" s="2736" t="s">
        <v>133</v>
      </c>
      <c r="D4" s="2739" t="s">
        <v>134</v>
      </c>
      <c r="E4" s="2742" t="s">
        <v>135</v>
      </c>
      <c r="F4" s="2743"/>
      <c r="G4" s="2713"/>
      <c r="H4" s="2722"/>
      <c r="I4" s="2744" t="s">
        <v>140</v>
      </c>
      <c r="J4" s="2745" t="s">
        <v>141</v>
      </c>
      <c r="K4" s="2746"/>
      <c r="L4" s="2747"/>
      <c r="M4" s="2728"/>
      <c r="N4" s="2733"/>
      <c r="O4" s="2734"/>
      <c r="P4" s="2735"/>
      <c r="Q4" s="2733"/>
      <c r="R4" s="2734"/>
      <c r="S4" s="2735"/>
      <c r="T4" s="2733"/>
      <c r="U4" s="2734"/>
      <c r="V4" s="2735"/>
      <c r="W4" s="2733"/>
      <c r="X4" s="2734"/>
      <c r="Y4" s="2735"/>
      <c r="Z4" s="399"/>
      <c r="AA4" s="399"/>
      <c r="AB4" s="399"/>
      <c r="AC4" s="399"/>
      <c r="AD4" s="2832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</row>
    <row r="5" spans="1:42" s="17" customFormat="1" ht="16.5" customHeight="1" thickBot="1">
      <c r="A5" s="2701"/>
      <c r="B5" s="2704"/>
      <c r="C5" s="2737"/>
      <c r="D5" s="2740"/>
      <c r="E5" s="2748" t="s">
        <v>136</v>
      </c>
      <c r="F5" s="2751" t="s">
        <v>137</v>
      </c>
      <c r="G5" s="2713"/>
      <c r="H5" s="2722"/>
      <c r="I5" s="2740"/>
      <c r="J5" s="2744" t="s">
        <v>33</v>
      </c>
      <c r="K5" s="2744" t="s">
        <v>143</v>
      </c>
      <c r="L5" s="2744" t="s">
        <v>144</v>
      </c>
      <c r="M5" s="2728"/>
      <c r="N5" s="235">
        <v>1</v>
      </c>
      <c r="O5" s="236" t="s">
        <v>564</v>
      </c>
      <c r="P5" s="237" t="s">
        <v>563</v>
      </c>
      <c r="Q5" s="235">
        <v>3</v>
      </c>
      <c r="R5" s="236" t="s">
        <v>565</v>
      </c>
      <c r="S5" s="237" t="s">
        <v>566</v>
      </c>
      <c r="T5" s="235">
        <v>5</v>
      </c>
      <c r="U5" s="236" t="s">
        <v>567</v>
      </c>
      <c r="V5" s="237" t="s">
        <v>568</v>
      </c>
      <c r="W5" s="235">
        <v>7</v>
      </c>
      <c r="X5" s="236" t="s">
        <v>569</v>
      </c>
      <c r="Y5" s="711" t="s">
        <v>570</v>
      </c>
      <c r="Z5" s="399"/>
      <c r="AA5" s="399"/>
      <c r="AB5" s="399"/>
      <c r="AC5" s="399"/>
      <c r="AD5" s="2832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</row>
    <row r="6" spans="1:42" s="17" customFormat="1" ht="16.5" thickBot="1">
      <c r="A6" s="2701"/>
      <c r="B6" s="2704"/>
      <c r="C6" s="2737"/>
      <c r="D6" s="2740"/>
      <c r="E6" s="2749"/>
      <c r="F6" s="2752"/>
      <c r="G6" s="2713"/>
      <c r="H6" s="2722"/>
      <c r="I6" s="2740"/>
      <c r="J6" s="2740"/>
      <c r="K6" s="2740"/>
      <c r="L6" s="2740"/>
      <c r="M6" s="2728"/>
      <c r="N6" s="2718"/>
      <c r="O6" s="2719"/>
      <c r="P6" s="2719"/>
      <c r="Q6" s="2719"/>
      <c r="R6" s="2719"/>
      <c r="S6" s="2719"/>
      <c r="T6" s="2719"/>
      <c r="U6" s="2719"/>
      <c r="V6" s="2719"/>
      <c r="W6" s="2719"/>
      <c r="X6" s="2719"/>
      <c r="Y6" s="2754"/>
      <c r="Z6" s="399"/>
      <c r="AA6" s="399"/>
      <c r="AB6" s="399"/>
      <c r="AC6" s="399"/>
      <c r="AD6" s="2832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</row>
    <row r="7" spans="1:42" s="17" customFormat="1" ht="30" customHeight="1">
      <c r="A7" s="2834"/>
      <c r="B7" s="2704"/>
      <c r="C7" s="2737"/>
      <c r="D7" s="2740"/>
      <c r="E7" s="2749"/>
      <c r="F7" s="2752"/>
      <c r="G7" s="2713"/>
      <c r="H7" s="2722"/>
      <c r="I7" s="2740"/>
      <c r="J7" s="2740"/>
      <c r="K7" s="2740"/>
      <c r="L7" s="2740"/>
      <c r="M7" s="2728"/>
      <c r="N7" s="234">
        <v>15</v>
      </c>
      <c r="O7" s="225">
        <v>9</v>
      </c>
      <c r="P7" s="226">
        <v>9</v>
      </c>
      <c r="Q7" s="224">
        <v>15</v>
      </c>
      <c r="R7" s="225">
        <v>9</v>
      </c>
      <c r="S7" s="226">
        <v>9</v>
      </c>
      <c r="T7" s="224">
        <v>15</v>
      </c>
      <c r="U7" s="225">
        <v>9</v>
      </c>
      <c r="V7" s="226">
        <v>9</v>
      </c>
      <c r="W7" s="224">
        <v>15</v>
      </c>
      <c r="X7" s="225">
        <v>9</v>
      </c>
      <c r="Y7" s="2200"/>
      <c r="Z7" s="108"/>
      <c r="AA7" s="108"/>
      <c r="AB7" s="108"/>
      <c r="AC7" s="108"/>
      <c r="AD7" s="2832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</row>
    <row r="8" spans="1:252" s="2211" customFormat="1" ht="37.5">
      <c r="A8" s="2201" t="s">
        <v>415</v>
      </c>
      <c r="B8" s="2202" t="s">
        <v>321</v>
      </c>
      <c r="C8" s="2203"/>
      <c r="D8" s="2204" t="s">
        <v>570</v>
      </c>
      <c r="E8" s="2204"/>
      <c r="F8" s="2205"/>
      <c r="G8" s="2206">
        <v>1.5</v>
      </c>
      <c r="H8" s="2203">
        <v>45</v>
      </c>
      <c r="I8" s="2207">
        <v>16</v>
      </c>
      <c r="J8" s="2203"/>
      <c r="K8" s="2203"/>
      <c r="L8" s="2203">
        <v>16</v>
      </c>
      <c r="M8" s="2207">
        <v>29</v>
      </c>
      <c r="N8" s="2203"/>
      <c r="O8" s="2203"/>
      <c r="P8" s="2203"/>
      <c r="Q8" s="2203"/>
      <c r="R8" s="2203"/>
      <c r="S8" s="2203"/>
      <c r="T8" s="2203"/>
      <c r="U8" s="2203"/>
      <c r="V8" s="2203"/>
      <c r="W8" s="2203"/>
      <c r="X8" s="2203"/>
      <c r="Y8" s="2203">
        <v>2</v>
      </c>
      <c r="Z8" s="2208"/>
      <c r="AA8" s="2208" t="s">
        <v>214</v>
      </c>
      <c r="AB8" s="2208" t="s">
        <v>214</v>
      </c>
      <c r="AC8" s="2208" t="s">
        <v>214</v>
      </c>
      <c r="AD8" s="2208" t="s">
        <v>214</v>
      </c>
      <c r="AE8" s="2208" t="s">
        <v>214</v>
      </c>
      <c r="AF8" s="2208" t="s">
        <v>214</v>
      </c>
      <c r="AG8" s="2208" t="s">
        <v>214</v>
      </c>
      <c r="AH8" s="2208" t="s">
        <v>214</v>
      </c>
      <c r="AI8" s="2208" t="s">
        <v>214</v>
      </c>
      <c r="AJ8" s="2208" t="s">
        <v>214</v>
      </c>
      <c r="AK8" s="2208" t="s">
        <v>214</v>
      </c>
      <c r="AL8" s="2208" t="s">
        <v>643</v>
      </c>
      <c r="AM8" s="2209"/>
      <c r="AN8" s="2209"/>
      <c r="AO8" s="2209"/>
      <c r="AP8" s="2209"/>
      <c r="AQ8" s="2209"/>
      <c r="AR8" s="2209"/>
      <c r="AS8" s="2209"/>
      <c r="AT8" s="2210"/>
      <c r="AU8" s="2210"/>
      <c r="AV8" s="2210"/>
      <c r="AW8" s="2210"/>
      <c r="AX8" s="2210"/>
      <c r="AY8" s="2210"/>
      <c r="AZ8" s="2210"/>
      <c r="BA8" s="2210"/>
      <c r="BB8" s="2210"/>
      <c r="BC8" s="2210"/>
      <c r="BD8" s="2210"/>
      <c r="BE8" s="2210"/>
      <c r="BF8" s="2210"/>
      <c r="BG8" s="2210"/>
      <c r="BH8" s="2210"/>
      <c r="BI8" s="2210"/>
      <c r="BJ8" s="2210"/>
      <c r="BK8" s="2210"/>
      <c r="BL8" s="2210"/>
      <c r="BM8" s="2210"/>
      <c r="BN8" s="2210"/>
      <c r="BO8" s="2210"/>
      <c r="BP8" s="2210"/>
      <c r="BQ8" s="2210"/>
      <c r="BR8" s="2210"/>
      <c r="BS8" s="2210"/>
      <c r="BT8" s="2210"/>
      <c r="BU8" s="2210"/>
      <c r="BV8" s="2210"/>
      <c r="BW8" s="2210"/>
      <c r="BX8" s="2210"/>
      <c r="BY8" s="2210"/>
      <c r="BZ8" s="2210"/>
      <c r="CA8" s="2210"/>
      <c r="CB8" s="2210"/>
      <c r="CC8" s="2210"/>
      <c r="CD8" s="2210"/>
      <c r="CE8" s="2210"/>
      <c r="CF8" s="2210"/>
      <c r="CG8" s="2210"/>
      <c r="CH8" s="2210"/>
      <c r="CI8" s="2210"/>
      <c r="CJ8" s="2210"/>
      <c r="CK8" s="2210"/>
      <c r="CL8" s="2210"/>
      <c r="CM8" s="2210"/>
      <c r="CN8" s="2210"/>
      <c r="CO8" s="2210"/>
      <c r="CP8" s="2210"/>
      <c r="CQ8" s="2210"/>
      <c r="CR8" s="2210"/>
      <c r="CS8" s="2210"/>
      <c r="CT8" s="2210"/>
      <c r="CU8" s="2210"/>
      <c r="CV8" s="2210"/>
      <c r="CW8" s="2210"/>
      <c r="CX8" s="2210"/>
      <c r="CY8" s="2210"/>
      <c r="CZ8" s="2210"/>
      <c r="DA8" s="2210"/>
      <c r="DB8" s="2210"/>
      <c r="DC8" s="2210"/>
      <c r="DD8" s="2210"/>
      <c r="DE8" s="2210"/>
      <c r="DF8" s="2210"/>
      <c r="DG8" s="2210"/>
      <c r="DH8" s="2210"/>
      <c r="DI8" s="2210"/>
      <c r="DJ8" s="2210"/>
      <c r="DK8" s="2210"/>
      <c r="DL8" s="2210"/>
      <c r="DM8" s="2210"/>
      <c r="DN8" s="2210"/>
      <c r="DO8" s="2208"/>
      <c r="DP8" s="2208"/>
      <c r="DQ8" s="2208"/>
      <c r="DR8" s="2208"/>
      <c r="DS8" s="2208"/>
      <c r="DT8" s="2208"/>
      <c r="DU8" s="2208"/>
      <c r="DV8" s="2208"/>
      <c r="DW8" s="2208"/>
      <c r="DX8" s="2208"/>
      <c r="DY8" s="2208"/>
      <c r="DZ8" s="2208"/>
      <c r="EA8" s="2208"/>
      <c r="EB8" s="2208"/>
      <c r="EC8" s="2208"/>
      <c r="ED8" s="2208"/>
      <c r="EE8" s="2208"/>
      <c r="EF8" s="2208"/>
      <c r="EG8" s="2208"/>
      <c r="EH8" s="2208"/>
      <c r="EI8" s="2208"/>
      <c r="EJ8" s="2208"/>
      <c r="EK8" s="2208"/>
      <c r="EL8" s="2208"/>
      <c r="EM8" s="2208"/>
      <c r="EN8" s="2208"/>
      <c r="EO8" s="2208"/>
      <c r="EP8" s="2208"/>
      <c r="EQ8" s="2208"/>
      <c r="ER8" s="2208"/>
      <c r="ES8" s="2208"/>
      <c r="ET8" s="2208"/>
      <c r="EU8" s="2208"/>
      <c r="EV8" s="2208"/>
      <c r="EW8" s="2208"/>
      <c r="EX8" s="2208"/>
      <c r="EY8" s="2208"/>
      <c r="EZ8" s="2208"/>
      <c r="FA8" s="2208"/>
      <c r="FB8" s="2208"/>
      <c r="FC8" s="2208"/>
      <c r="FD8" s="2208"/>
      <c r="FE8" s="2208"/>
      <c r="FF8" s="2208"/>
      <c r="FG8" s="2208"/>
      <c r="FH8" s="2208"/>
      <c r="FI8" s="2208"/>
      <c r="FJ8" s="2208"/>
      <c r="FK8" s="2208"/>
      <c r="FL8" s="2208"/>
      <c r="FM8" s="2208"/>
      <c r="FN8" s="2208"/>
      <c r="FO8" s="2208"/>
      <c r="FP8" s="2208"/>
      <c r="FQ8" s="2208"/>
      <c r="FR8" s="2208"/>
      <c r="FS8" s="2208"/>
      <c r="FT8" s="2208"/>
      <c r="FU8" s="2208"/>
      <c r="FV8" s="2208"/>
      <c r="FW8" s="2208"/>
      <c r="FX8" s="2208"/>
      <c r="FY8" s="2208"/>
      <c r="FZ8" s="2208"/>
      <c r="GA8" s="2208"/>
      <c r="GB8" s="2208"/>
      <c r="GC8" s="2208"/>
      <c r="GD8" s="2208"/>
      <c r="GE8" s="2208"/>
      <c r="GF8" s="2208"/>
      <c r="GG8" s="2208"/>
      <c r="GH8" s="2208"/>
      <c r="GI8" s="2208"/>
      <c r="GJ8" s="2208"/>
      <c r="GK8" s="2208"/>
      <c r="GL8" s="2208"/>
      <c r="GM8" s="2208"/>
      <c r="GN8" s="2208"/>
      <c r="GO8" s="2208"/>
      <c r="GP8" s="2208"/>
      <c r="GQ8" s="2208"/>
      <c r="GR8" s="2208"/>
      <c r="GS8" s="2208"/>
      <c r="GT8" s="2208"/>
      <c r="GU8" s="2208"/>
      <c r="GV8" s="2208"/>
      <c r="GW8" s="2208"/>
      <c r="GX8" s="2208"/>
      <c r="GY8" s="2208"/>
      <c r="GZ8" s="2208"/>
      <c r="HA8" s="2208"/>
      <c r="HB8" s="2208"/>
      <c r="HC8" s="2208"/>
      <c r="HD8" s="2208"/>
      <c r="HE8" s="2208"/>
      <c r="HF8" s="2208"/>
      <c r="HG8" s="2208"/>
      <c r="HH8" s="2208"/>
      <c r="HI8" s="2208"/>
      <c r="HJ8" s="2208"/>
      <c r="HK8" s="2208"/>
      <c r="HL8" s="2208"/>
      <c r="HM8" s="2208"/>
      <c r="HN8" s="2208"/>
      <c r="HO8" s="2208"/>
      <c r="HP8" s="2208"/>
      <c r="HQ8" s="2208"/>
      <c r="HR8" s="2208"/>
      <c r="HS8" s="2208"/>
      <c r="HT8" s="2208"/>
      <c r="HU8" s="2208"/>
      <c r="HV8" s="2208"/>
      <c r="HW8" s="2208"/>
      <c r="HX8" s="2208"/>
      <c r="HY8" s="2208"/>
      <c r="HZ8" s="2208"/>
      <c r="IA8" s="2208"/>
      <c r="IB8" s="2208"/>
      <c r="IC8" s="2208"/>
      <c r="ID8" s="2208"/>
      <c r="IE8" s="2208"/>
      <c r="IF8" s="2208"/>
      <c r="IG8" s="2208"/>
      <c r="IH8" s="2208"/>
      <c r="II8" s="2208"/>
      <c r="IJ8" s="2208"/>
      <c r="IK8" s="2208"/>
      <c r="IL8" s="2208"/>
      <c r="IM8" s="2208"/>
      <c r="IN8" s="2208"/>
      <c r="IO8" s="2208"/>
      <c r="IP8" s="2208"/>
      <c r="IQ8" s="2208"/>
      <c r="IR8" s="2208"/>
    </row>
    <row r="9" spans="1:252" s="2211" customFormat="1" ht="37.5">
      <c r="A9" s="2212" t="s">
        <v>388</v>
      </c>
      <c r="B9" s="2213" t="s">
        <v>106</v>
      </c>
      <c r="C9" s="2214"/>
      <c r="D9" s="2215" t="s">
        <v>570</v>
      </c>
      <c r="E9" s="2215"/>
      <c r="F9" s="2216"/>
      <c r="G9" s="2217">
        <v>3</v>
      </c>
      <c r="H9" s="2218">
        <v>90</v>
      </c>
      <c r="I9" s="2219">
        <v>30</v>
      </c>
      <c r="J9" s="2220">
        <v>20</v>
      </c>
      <c r="K9" s="2221"/>
      <c r="L9" s="2221">
        <v>10</v>
      </c>
      <c r="M9" s="2219">
        <v>60</v>
      </c>
      <c r="N9" s="1318"/>
      <c r="O9" s="1318"/>
      <c r="P9" s="1318"/>
      <c r="Q9" s="2222"/>
      <c r="R9" s="2222"/>
      <c r="S9" s="2222"/>
      <c r="T9" s="1318"/>
      <c r="U9" s="1318"/>
      <c r="V9" s="1318"/>
      <c r="W9" s="1318"/>
      <c r="X9" s="1318"/>
      <c r="Y9" s="1318">
        <v>3</v>
      </c>
      <c r="Z9" s="2208"/>
      <c r="AA9" s="2208" t="s">
        <v>214</v>
      </c>
      <c r="AB9" s="2208" t="s">
        <v>214</v>
      </c>
      <c r="AC9" s="2208" t="s">
        <v>214</v>
      </c>
      <c r="AD9" s="2208" t="s">
        <v>214</v>
      </c>
      <c r="AE9" s="2208" t="s">
        <v>214</v>
      </c>
      <c r="AF9" s="2208" t="s">
        <v>214</v>
      </c>
      <c r="AG9" s="2208" t="s">
        <v>214</v>
      </c>
      <c r="AH9" s="2208" t="s">
        <v>214</v>
      </c>
      <c r="AI9" s="2208" t="s">
        <v>214</v>
      </c>
      <c r="AJ9" s="2208" t="s">
        <v>214</v>
      </c>
      <c r="AK9" s="2208" t="s">
        <v>214</v>
      </c>
      <c r="AL9" s="2208" t="s">
        <v>643</v>
      </c>
      <c r="AM9" s="2209"/>
      <c r="AN9" s="2209"/>
      <c r="AO9" s="2209"/>
      <c r="AP9" s="2209"/>
      <c r="AQ9" s="2209"/>
      <c r="AR9" s="2209"/>
      <c r="AS9" s="2209"/>
      <c r="AT9" s="2209"/>
      <c r="AU9" s="2209"/>
      <c r="AV9" s="2209"/>
      <c r="AW9" s="2209"/>
      <c r="AX9" s="2209"/>
      <c r="AY9" s="2209"/>
      <c r="AZ9" s="2209"/>
      <c r="BA9" s="2209"/>
      <c r="BB9" s="2209"/>
      <c r="BC9" s="2209"/>
      <c r="BD9" s="2209"/>
      <c r="BE9" s="2209"/>
      <c r="BF9" s="2209"/>
      <c r="BG9" s="2209"/>
      <c r="BH9" s="2209"/>
      <c r="BI9" s="2209"/>
      <c r="BJ9" s="2209"/>
      <c r="BK9" s="2209"/>
      <c r="BL9" s="2209"/>
      <c r="BM9" s="2209"/>
      <c r="BN9" s="2209"/>
      <c r="BO9" s="2209"/>
      <c r="BP9" s="2209"/>
      <c r="BQ9" s="2209"/>
      <c r="BR9" s="2209"/>
      <c r="BS9" s="2209"/>
      <c r="BT9" s="2209"/>
      <c r="BU9" s="2209"/>
      <c r="BV9" s="2209"/>
      <c r="BW9" s="2209"/>
      <c r="BX9" s="2209"/>
      <c r="BY9" s="2209"/>
      <c r="BZ9" s="2209"/>
      <c r="CA9" s="2209"/>
      <c r="CB9" s="2209"/>
      <c r="CC9" s="2209"/>
      <c r="CD9" s="2209"/>
      <c r="CE9" s="2209"/>
      <c r="CF9" s="2209"/>
      <c r="CG9" s="2209"/>
      <c r="CH9" s="2209"/>
      <c r="CI9" s="2209"/>
      <c r="CJ9" s="2209"/>
      <c r="CK9" s="2209"/>
      <c r="CL9" s="2209"/>
      <c r="CM9" s="2209"/>
      <c r="CN9" s="2209"/>
      <c r="CO9" s="2209"/>
      <c r="CP9" s="2209"/>
      <c r="CQ9" s="2209"/>
      <c r="CR9" s="2209"/>
      <c r="CS9" s="2209"/>
      <c r="CT9" s="2209"/>
      <c r="CU9" s="2209"/>
      <c r="CV9" s="2209"/>
      <c r="CW9" s="2209"/>
      <c r="CX9" s="2209"/>
      <c r="CY9" s="2209"/>
      <c r="CZ9" s="2209"/>
      <c r="DA9" s="2209"/>
      <c r="DB9" s="2209"/>
      <c r="DC9" s="2209"/>
      <c r="DD9" s="2209"/>
      <c r="DE9" s="2209"/>
      <c r="DF9" s="2209"/>
      <c r="DG9" s="2209"/>
      <c r="DH9" s="2209"/>
      <c r="DI9" s="2209"/>
      <c r="DJ9" s="2209"/>
      <c r="DK9" s="2209"/>
      <c r="DL9" s="2209"/>
      <c r="DM9" s="2209"/>
      <c r="DN9" s="2209"/>
      <c r="DO9" s="2209"/>
      <c r="DP9" s="2209"/>
      <c r="DQ9" s="2209"/>
      <c r="DR9" s="2209"/>
      <c r="DS9" s="2209"/>
      <c r="DT9" s="2209"/>
      <c r="DU9" s="2209"/>
      <c r="DV9" s="2209"/>
      <c r="DW9" s="2209"/>
      <c r="DX9" s="2209"/>
      <c r="DY9" s="2209"/>
      <c r="DZ9" s="2209"/>
      <c r="EA9" s="2209"/>
      <c r="EB9" s="2209"/>
      <c r="EC9" s="2209"/>
      <c r="ED9" s="2209"/>
      <c r="EE9" s="2209"/>
      <c r="EF9" s="2209"/>
      <c r="EG9" s="2209"/>
      <c r="EH9" s="2209"/>
      <c r="EI9" s="2209"/>
      <c r="EJ9" s="2209"/>
      <c r="EK9" s="2209"/>
      <c r="EL9" s="2209"/>
      <c r="EM9" s="2209"/>
      <c r="EN9" s="2209"/>
      <c r="EO9" s="2209"/>
      <c r="EP9" s="2209"/>
      <c r="EQ9" s="2209"/>
      <c r="ER9" s="2209"/>
      <c r="ES9" s="2209"/>
      <c r="ET9" s="2209"/>
      <c r="EU9" s="2209"/>
      <c r="EV9" s="2209"/>
      <c r="EW9" s="2209"/>
      <c r="EX9" s="2209"/>
      <c r="EY9" s="2209"/>
      <c r="EZ9" s="2209"/>
      <c r="FA9" s="2209"/>
      <c r="FB9" s="2209"/>
      <c r="FC9" s="2209"/>
      <c r="FD9" s="2209"/>
      <c r="FE9" s="2209"/>
      <c r="FF9" s="2209"/>
      <c r="FG9" s="2209"/>
      <c r="FH9" s="2209"/>
      <c r="FI9" s="2209"/>
      <c r="FJ9" s="2209"/>
      <c r="FK9" s="2209"/>
      <c r="FL9" s="2209"/>
      <c r="FM9" s="2209"/>
      <c r="FN9" s="2209"/>
      <c r="FO9" s="2209"/>
      <c r="FP9" s="2209"/>
      <c r="FQ9" s="2209"/>
      <c r="FR9" s="2209"/>
      <c r="FS9" s="2209"/>
      <c r="FT9" s="2209"/>
      <c r="FU9" s="2209"/>
      <c r="FV9" s="2209"/>
      <c r="FW9" s="2209"/>
      <c r="FX9" s="2209"/>
      <c r="FY9" s="2209"/>
      <c r="FZ9" s="2209"/>
      <c r="GA9" s="2209"/>
      <c r="GB9" s="2209"/>
      <c r="GC9" s="2209"/>
      <c r="GD9" s="2209"/>
      <c r="GE9" s="2209"/>
      <c r="GF9" s="2209"/>
      <c r="GG9" s="2209"/>
      <c r="GH9" s="2209"/>
      <c r="GI9" s="2209"/>
      <c r="GJ9" s="2209"/>
      <c r="GK9" s="2209"/>
      <c r="GL9" s="2209"/>
      <c r="GM9" s="2209"/>
      <c r="GN9" s="2209"/>
      <c r="GO9" s="2209"/>
      <c r="GP9" s="2209"/>
      <c r="GQ9" s="2209"/>
      <c r="GR9" s="2209"/>
      <c r="GS9" s="2209"/>
      <c r="GT9" s="2209"/>
      <c r="GU9" s="2209"/>
      <c r="GV9" s="2209"/>
      <c r="GW9" s="2209"/>
      <c r="GX9" s="2209"/>
      <c r="GY9" s="2209"/>
      <c r="GZ9" s="2209"/>
      <c r="HA9" s="2209"/>
      <c r="HB9" s="2209"/>
      <c r="HC9" s="2209"/>
      <c r="HD9" s="2209"/>
      <c r="HE9" s="2209"/>
      <c r="HF9" s="2209"/>
      <c r="HG9" s="2209"/>
      <c r="HH9" s="2209"/>
      <c r="HI9" s="2209"/>
      <c r="HJ9" s="2209"/>
      <c r="HK9" s="2209"/>
      <c r="HL9" s="2209"/>
      <c r="HM9" s="2209"/>
      <c r="HN9" s="2209"/>
      <c r="HO9" s="2209"/>
      <c r="HP9" s="2209"/>
      <c r="HQ9" s="2209"/>
      <c r="HR9" s="2209"/>
      <c r="HS9" s="2209"/>
      <c r="HT9" s="2209"/>
      <c r="HU9" s="2209"/>
      <c r="HV9" s="2209"/>
      <c r="HW9" s="2209"/>
      <c r="HX9" s="2209"/>
      <c r="HY9" s="2209"/>
      <c r="HZ9" s="2209"/>
      <c r="IA9" s="2209"/>
      <c r="IB9" s="2209"/>
      <c r="IC9" s="2209"/>
      <c r="ID9" s="2209"/>
      <c r="IE9" s="2209"/>
      <c r="IF9" s="2209"/>
      <c r="IG9" s="2209"/>
      <c r="IH9" s="2209"/>
      <c r="II9" s="2209"/>
      <c r="IJ9" s="2209"/>
      <c r="IK9" s="2209"/>
      <c r="IL9" s="2209"/>
      <c r="IM9" s="2209"/>
      <c r="IN9" s="2209"/>
      <c r="IO9" s="2209"/>
      <c r="IP9" s="2209"/>
      <c r="IQ9" s="2209"/>
      <c r="IR9" s="2209"/>
    </row>
    <row r="10" spans="1:252" s="2211" customFormat="1" ht="19.5">
      <c r="A10" s="2223" t="s">
        <v>347</v>
      </c>
      <c r="B10" s="2224" t="s">
        <v>346</v>
      </c>
      <c r="C10" s="1124"/>
      <c r="D10" s="1124" t="s">
        <v>570</v>
      </c>
      <c r="E10" s="1124"/>
      <c r="F10" s="1117"/>
      <c r="G10" s="2225">
        <v>6</v>
      </c>
      <c r="H10" s="1124">
        <v>180</v>
      </c>
      <c r="I10" s="2226">
        <v>96</v>
      </c>
      <c r="J10" s="1124">
        <v>32</v>
      </c>
      <c r="K10" s="1124">
        <v>64</v>
      </c>
      <c r="L10" s="1124"/>
      <c r="M10" s="1124">
        <v>84</v>
      </c>
      <c r="N10" s="2227"/>
      <c r="O10" s="1124"/>
      <c r="P10" s="1124"/>
      <c r="Q10" s="1124"/>
      <c r="R10" s="1124"/>
      <c r="S10" s="1124"/>
      <c r="T10" s="1124"/>
      <c r="U10" s="1124"/>
      <c r="V10" s="1122"/>
      <c r="W10" s="1122"/>
      <c r="X10" s="1122"/>
      <c r="Y10" s="1122">
        <v>12</v>
      </c>
      <c r="Z10" s="2208"/>
      <c r="AA10" s="2208" t="s">
        <v>214</v>
      </c>
      <c r="AB10" s="2208" t="s">
        <v>214</v>
      </c>
      <c r="AC10" s="2208" t="s">
        <v>214</v>
      </c>
      <c r="AD10" s="2208" t="s">
        <v>214</v>
      </c>
      <c r="AE10" s="2208" t="s">
        <v>214</v>
      </c>
      <c r="AF10" s="2208" t="s">
        <v>214</v>
      </c>
      <c r="AG10" s="2208" t="s">
        <v>214</v>
      </c>
      <c r="AH10" s="2208" t="s">
        <v>214</v>
      </c>
      <c r="AI10" s="2208" t="s">
        <v>214</v>
      </c>
      <c r="AJ10" s="2208" t="s">
        <v>214</v>
      </c>
      <c r="AK10" s="2208" t="s">
        <v>214</v>
      </c>
      <c r="AL10" s="2208" t="s">
        <v>643</v>
      </c>
      <c r="AM10" s="2209"/>
      <c r="AN10" s="2209"/>
      <c r="AO10" s="2209"/>
      <c r="AP10" s="2209"/>
      <c r="AQ10" s="2209"/>
      <c r="AR10" s="2209"/>
      <c r="AS10" s="2209"/>
      <c r="AT10" s="2209"/>
      <c r="AU10" s="2209"/>
      <c r="AV10" s="2209"/>
      <c r="AW10" s="2209"/>
      <c r="AX10" s="2209"/>
      <c r="AY10" s="2209"/>
      <c r="AZ10" s="2209"/>
      <c r="BA10" s="2209"/>
      <c r="BB10" s="2209"/>
      <c r="BC10" s="2209"/>
      <c r="BD10" s="2209"/>
      <c r="BE10" s="2209"/>
      <c r="BF10" s="2209"/>
      <c r="BG10" s="2209"/>
      <c r="BH10" s="2209"/>
      <c r="BI10" s="2209"/>
      <c r="BJ10" s="2209"/>
      <c r="BK10" s="2209"/>
      <c r="BL10" s="2209"/>
      <c r="BM10" s="2209"/>
      <c r="BN10" s="2209"/>
      <c r="BO10" s="2209"/>
      <c r="BP10" s="2209"/>
      <c r="BQ10" s="2209"/>
      <c r="BR10" s="2209"/>
      <c r="BS10" s="2209"/>
      <c r="BT10" s="2209"/>
      <c r="BU10" s="2209"/>
      <c r="BV10" s="2209"/>
      <c r="BW10" s="2209"/>
      <c r="BX10" s="2209"/>
      <c r="BY10" s="2209"/>
      <c r="BZ10" s="2209"/>
      <c r="CA10" s="2209"/>
      <c r="CB10" s="2209"/>
      <c r="CC10" s="2209"/>
      <c r="CD10" s="2209"/>
      <c r="CE10" s="2209"/>
      <c r="CF10" s="2209"/>
      <c r="CG10" s="2209"/>
      <c r="CH10" s="2209"/>
      <c r="CI10" s="2209"/>
      <c r="CJ10" s="2209"/>
      <c r="CK10" s="2209"/>
      <c r="CL10" s="2209"/>
      <c r="CM10" s="2209"/>
      <c r="CN10" s="2209"/>
      <c r="CO10" s="2209"/>
      <c r="CP10" s="2209"/>
      <c r="CQ10" s="2209"/>
      <c r="CR10" s="2209"/>
      <c r="CS10" s="2209"/>
      <c r="CT10" s="2209"/>
      <c r="CU10" s="2209"/>
      <c r="CV10" s="2209"/>
      <c r="CW10" s="2209"/>
      <c r="CX10" s="2209"/>
      <c r="CY10" s="2209"/>
      <c r="CZ10" s="2209"/>
      <c r="DA10" s="2209"/>
      <c r="DB10" s="2209"/>
      <c r="DC10" s="2209"/>
      <c r="DD10" s="2209"/>
      <c r="DE10" s="2209"/>
      <c r="DF10" s="2209"/>
      <c r="DG10" s="2209"/>
      <c r="DH10" s="2209"/>
      <c r="DI10" s="2209"/>
      <c r="DJ10" s="2209"/>
      <c r="DK10" s="2209"/>
      <c r="DL10" s="2209"/>
      <c r="DM10" s="2209"/>
      <c r="DN10" s="2209"/>
      <c r="DO10" s="2209"/>
      <c r="DP10" s="2209"/>
      <c r="DQ10" s="2209"/>
      <c r="DR10" s="2209"/>
      <c r="DS10" s="2209"/>
      <c r="DT10" s="2209"/>
      <c r="DU10" s="2209"/>
      <c r="DV10" s="2209"/>
      <c r="DW10" s="2209"/>
      <c r="DX10" s="2209"/>
      <c r="DY10" s="2209"/>
      <c r="DZ10" s="2209"/>
      <c r="EA10" s="2209"/>
      <c r="EB10" s="2209"/>
      <c r="EC10" s="2209"/>
      <c r="ED10" s="2209"/>
      <c r="EE10" s="2209"/>
      <c r="EF10" s="2209"/>
      <c r="EG10" s="2209"/>
      <c r="EH10" s="2209"/>
      <c r="EI10" s="2209"/>
      <c r="EJ10" s="2209"/>
      <c r="EK10" s="2209"/>
      <c r="EL10" s="2209"/>
      <c r="EM10" s="2209"/>
      <c r="EN10" s="2209"/>
      <c r="EO10" s="2209"/>
      <c r="EP10" s="2209"/>
      <c r="EQ10" s="2209"/>
      <c r="ER10" s="2209"/>
      <c r="ES10" s="2209"/>
      <c r="ET10" s="2209"/>
      <c r="EU10" s="2209"/>
      <c r="EV10" s="2209"/>
      <c r="EW10" s="2209"/>
      <c r="EX10" s="2209"/>
      <c r="EY10" s="2209"/>
      <c r="EZ10" s="2209"/>
      <c r="FA10" s="2209"/>
      <c r="FB10" s="2209"/>
      <c r="FC10" s="2209"/>
      <c r="FD10" s="2209"/>
      <c r="FE10" s="2209"/>
      <c r="FF10" s="2209"/>
      <c r="FG10" s="2209"/>
      <c r="FH10" s="2209"/>
      <c r="FI10" s="2209"/>
      <c r="FJ10" s="2209"/>
      <c r="FK10" s="2209"/>
      <c r="FL10" s="2209"/>
      <c r="FM10" s="2209"/>
      <c r="FN10" s="2209"/>
      <c r="FO10" s="2209"/>
      <c r="FP10" s="2209"/>
      <c r="FQ10" s="2209"/>
      <c r="FR10" s="2209"/>
      <c r="FS10" s="2209"/>
      <c r="FT10" s="2209"/>
      <c r="FU10" s="2209"/>
      <c r="FV10" s="2209"/>
      <c r="FW10" s="2209"/>
      <c r="FX10" s="2209"/>
      <c r="FY10" s="2209"/>
      <c r="FZ10" s="2209"/>
      <c r="GA10" s="2209"/>
      <c r="GB10" s="2209"/>
      <c r="GC10" s="2209"/>
      <c r="GD10" s="2209"/>
      <c r="GE10" s="2209"/>
      <c r="GF10" s="2209"/>
      <c r="GG10" s="2209"/>
      <c r="GH10" s="2209"/>
      <c r="GI10" s="2209"/>
      <c r="GJ10" s="2209"/>
      <c r="GK10" s="2209"/>
      <c r="GL10" s="2209"/>
      <c r="GM10" s="2209"/>
      <c r="GN10" s="2209"/>
      <c r="GO10" s="2209"/>
      <c r="GP10" s="2209"/>
      <c r="GQ10" s="2209"/>
      <c r="GR10" s="2209"/>
      <c r="GS10" s="2209"/>
      <c r="GT10" s="2209"/>
      <c r="GU10" s="2209"/>
      <c r="GV10" s="2209"/>
      <c r="GW10" s="2209"/>
      <c r="GX10" s="2209"/>
      <c r="GY10" s="2209"/>
      <c r="GZ10" s="2209"/>
      <c r="HA10" s="2209"/>
      <c r="HB10" s="2209"/>
      <c r="HC10" s="2209"/>
      <c r="HD10" s="2209"/>
      <c r="HE10" s="2209"/>
      <c r="HF10" s="2209"/>
      <c r="HG10" s="2209"/>
      <c r="HH10" s="2209"/>
      <c r="HI10" s="2209"/>
      <c r="HJ10" s="2209"/>
      <c r="HK10" s="2209"/>
      <c r="HL10" s="2209"/>
      <c r="HM10" s="2209"/>
      <c r="HN10" s="2209"/>
      <c r="HO10" s="2209"/>
      <c r="HP10" s="2209"/>
      <c r="HQ10" s="2209"/>
      <c r="HR10" s="2209"/>
      <c r="HS10" s="2209"/>
      <c r="HT10" s="2209"/>
      <c r="HU10" s="2209"/>
      <c r="HV10" s="2209"/>
      <c r="HW10" s="2209"/>
      <c r="HX10" s="2209"/>
      <c r="HY10" s="2209"/>
      <c r="HZ10" s="2209"/>
      <c r="IA10" s="2209"/>
      <c r="IB10" s="2209"/>
      <c r="IC10" s="2209"/>
      <c r="ID10" s="2209"/>
      <c r="IE10" s="2209"/>
      <c r="IF10" s="2209"/>
      <c r="IG10" s="2209"/>
      <c r="IH10" s="2209"/>
      <c r="II10" s="2209"/>
      <c r="IJ10" s="2209"/>
      <c r="IK10" s="2209"/>
      <c r="IL10" s="2209"/>
      <c r="IM10" s="2209"/>
      <c r="IN10" s="2209"/>
      <c r="IO10" s="2209"/>
      <c r="IP10" s="2209"/>
      <c r="IQ10" s="2209"/>
      <c r="IR10" s="2209"/>
    </row>
    <row r="11" spans="1:42" s="2211" customFormat="1" ht="18.75">
      <c r="A11" s="1120"/>
      <c r="B11" s="2228" t="s">
        <v>31</v>
      </c>
      <c r="C11" s="1123"/>
      <c r="D11" s="2229" t="s">
        <v>570</v>
      </c>
      <c r="E11" s="2230"/>
      <c r="F11" s="2231"/>
      <c r="G11" s="2231"/>
      <c r="H11" s="2231"/>
      <c r="I11" s="2232"/>
      <c r="J11" s="2232"/>
      <c r="K11" s="2232"/>
      <c r="L11" s="2232"/>
      <c r="M11" s="2232"/>
      <c r="N11" s="2232"/>
      <c r="O11" s="2232"/>
      <c r="P11" s="2232"/>
      <c r="Q11" s="2232"/>
      <c r="R11" s="2232"/>
      <c r="S11" s="2232"/>
      <c r="T11" s="2232"/>
      <c r="U11" s="2232"/>
      <c r="V11" s="2232"/>
      <c r="W11" s="2232"/>
      <c r="X11" s="2232"/>
      <c r="Y11" s="2232"/>
      <c r="Z11" s="2232"/>
      <c r="AA11" s="2232"/>
      <c r="AB11" s="2232"/>
      <c r="AC11" s="2232"/>
      <c r="AD11" s="2232"/>
      <c r="AE11" s="2232"/>
      <c r="AF11" s="2232"/>
      <c r="AG11" s="2232"/>
      <c r="AH11" s="2232"/>
      <c r="AI11" s="2232"/>
      <c r="AJ11" s="2232"/>
      <c r="AK11" s="2232"/>
      <c r="AL11" s="2232"/>
      <c r="AM11" s="2232"/>
      <c r="AN11" s="2232"/>
      <c r="AO11" s="2232"/>
      <c r="AP11" s="2232"/>
    </row>
    <row r="12" spans="1:42" s="2211" customFormat="1" ht="18.75">
      <c r="A12" s="1120"/>
      <c r="B12" s="2232"/>
      <c r="C12" s="2231"/>
      <c r="D12" s="2230">
        <v>4</v>
      </c>
      <c r="E12" s="2230"/>
      <c r="F12" s="2231"/>
      <c r="G12" s="2231"/>
      <c r="H12" s="2231"/>
      <c r="I12" s="2232"/>
      <c r="J12" s="2232"/>
      <c r="K12" s="2232"/>
      <c r="L12" s="2232"/>
      <c r="M12" s="2232"/>
      <c r="N12" s="2232"/>
      <c r="O12" s="2232"/>
      <c r="P12" s="2232"/>
      <c r="Q12" s="2232"/>
      <c r="R12" s="2232"/>
      <c r="S12" s="2232"/>
      <c r="T12" s="2232"/>
      <c r="U12" s="2232"/>
      <c r="V12" s="2232"/>
      <c r="W12" s="2232"/>
      <c r="X12" s="2232"/>
      <c r="Y12" s="2232">
        <v>17</v>
      </c>
      <c r="Z12" s="2232"/>
      <c r="AA12" s="2232"/>
      <c r="AB12" s="2232"/>
      <c r="AC12" s="2232"/>
      <c r="AD12" s="2232"/>
      <c r="AE12" s="2232"/>
      <c r="AF12" s="2232"/>
      <c r="AG12" s="2232"/>
      <c r="AH12" s="2232"/>
      <c r="AI12" s="2232"/>
      <c r="AJ12" s="2232"/>
      <c r="AK12" s="2232"/>
      <c r="AL12" s="2232"/>
      <c r="AM12" s="2232"/>
      <c r="AN12" s="2232"/>
      <c r="AO12" s="2232"/>
      <c r="AP12" s="2232"/>
    </row>
    <row r="13" spans="1:42" s="2211" customFormat="1" ht="18.75">
      <c r="A13" s="2233"/>
      <c r="C13" s="2234"/>
      <c r="D13" s="2235"/>
      <c r="E13" s="2235"/>
      <c r="F13" s="2234"/>
      <c r="G13" s="2234"/>
      <c r="H13" s="2234"/>
      <c r="Z13" s="2236"/>
      <c r="AA13" s="2236"/>
      <c r="AB13" s="2236"/>
      <c r="AC13" s="2236"/>
      <c r="AE13" s="2232"/>
      <c r="AF13" s="2232"/>
      <c r="AG13" s="2232"/>
      <c r="AH13" s="2232"/>
      <c r="AI13" s="2232"/>
      <c r="AJ13" s="2232"/>
      <c r="AK13" s="2232"/>
      <c r="AL13" s="2232"/>
      <c r="AM13" s="2232"/>
      <c r="AN13" s="2232"/>
      <c r="AO13" s="2232"/>
      <c r="AP13" s="2232"/>
    </row>
  </sheetData>
  <sheetProtection selectLockedCells="1" selectUnlockedCells="1"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3">
      <selection activeCell="I7" sqref="I7"/>
    </sheetView>
  </sheetViews>
  <sheetFormatPr defaultColWidth="9.00390625" defaultRowHeight="12.75"/>
  <sheetData>
    <row r="3" ht="12.75">
      <c r="G3" t="s">
        <v>557</v>
      </c>
    </row>
    <row r="5" spans="1:13" ht="94.5">
      <c r="A5" s="403" t="s">
        <v>388</v>
      </c>
      <c r="B5" s="577" t="s">
        <v>106</v>
      </c>
      <c r="C5" s="578"/>
      <c r="D5" s="564">
        <v>12</v>
      </c>
      <c r="E5" s="579"/>
      <c r="F5" s="580"/>
      <c r="G5" s="581">
        <v>3</v>
      </c>
      <c r="H5" s="582">
        <f>$G5*30</f>
        <v>90</v>
      </c>
      <c r="I5" s="606">
        <f>SUM($J5:$L5)</f>
        <v>24</v>
      </c>
      <c r="J5" s="607">
        <v>16</v>
      </c>
      <c r="K5" s="608"/>
      <c r="L5" s="608">
        <v>8</v>
      </c>
      <c r="M5" s="609">
        <f>$H5-$I5</f>
        <v>66</v>
      </c>
    </row>
    <row r="6" spans="9:12" ht="12.75">
      <c r="I6">
        <v>30</v>
      </c>
      <c r="J6">
        <v>20</v>
      </c>
      <c r="L6">
        <v>10</v>
      </c>
    </row>
    <row r="13" ht="12.75">
      <c r="E13">
        <f>27*30</f>
        <v>810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10" customWidth="1"/>
    <col min="2" max="2" width="4.75390625" style="10" customWidth="1"/>
    <col min="3" max="3" width="8.75390625" style="10" customWidth="1"/>
    <col min="4" max="4" width="21.25390625" style="10" customWidth="1"/>
    <col min="5" max="5" width="21.375" style="10" customWidth="1"/>
    <col min="6" max="6" width="19.75390625" style="10" customWidth="1"/>
    <col min="7" max="7" width="18.625" style="10" customWidth="1"/>
    <col min="8" max="8" width="14.75390625" style="10" customWidth="1"/>
    <col min="9" max="9" width="12.875" style="10" customWidth="1"/>
    <col min="10" max="10" width="12.00390625" style="10" customWidth="1"/>
    <col min="11" max="11" width="0" style="10" hidden="1" customWidth="1"/>
    <col min="12" max="12" width="13.125" style="10" customWidth="1"/>
    <col min="13" max="16384" width="9.125" style="10" customWidth="1"/>
  </cols>
  <sheetData>
    <row r="1" spans="1:12" ht="18.75">
      <c r="A1" s="3"/>
      <c r="B1" s="3"/>
      <c r="C1" s="2257" t="s">
        <v>117</v>
      </c>
      <c r="D1" s="2257"/>
      <c r="E1" s="2257"/>
      <c r="F1" s="2257"/>
      <c r="G1" s="2257"/>
      <c r="H1" s="2257"/>
      <c r="I1" s="2257"/>
      <c r="J1" s="2257"/>
      <c r="K1" s="2257"/>
      <c r="L1" s="3"/>
    </row>
    <row r="2" spans="1:11" ht="47.25">
      <c r="A2" s="3"/>
      <c r="B2" s="3"/>
      <c r="C2" s="78" t="s">
        <v>3</v>
      </c>
      <c r="D2" s="78" t="s">
        <v>20</v>
      </c>
      <c r="E2" s="78" t="s">
        <v>21</v>
      </c>
      <c r="F2" s="78" t="s">
        <v>22</v>
      </c>
      <c r="G2" s="78" t="s">
        <v>114</v>
      </c>
      <c r="H2" s="78" t="s">
        <v>24</v>
      </c>
      <c r="I2" s="78" t="s">
        <v>23</v>
      </c>
      <c r="J2" s="78" t="s">
        <v>116</v>
      </c>
      <c r="K2" s="3"/>
    </row>
    <row r="3" spans="3:10" s="3" customFormat="1" ht="18.75">
      <c r="C3" s="8" t="s">
        <v>115</v>
      </c>
      <c r="D3" s="8">
        <v>33</v>
      </c>
      <c r="E3" s="8">
        <v>8</v>
      </c>
      <c r="F3" s="8"/>
      <c r="G3" s="8"/>
      <c r="H3" s="8"/>
      <c r="I3" s="8">
        <v>7</v>
      </c>
      <c r="J3" s="8">
        <v>48</v>
      </c>
    </row>
    <row r="4" spans="3:10" s="3" customFormat="1" ht="18.75">
      <c r="C4" s="8" t="s">
        <v>111</v>
      </c>
      <c r="D4" s="8">
        <v>33</v>
      </c>
      <c r="E4" s="8">
        <v>8</v>
      </c>
      <c r="F4" s="8">
        <v>2</v>
      </c>
      <c r="G4" s="8"/>
      <c r="H4" s="8"/>
      <c r="I4" s="8">
        <v>9</v>
      </c>
      <c r="J4" s="8">
        <v>52</v>
      </c>
    </row>
    <row r="5" spans="3:10" s="3" customFormat="1" ht="18.75">
      <c r="C5" s="8" t="s">
        <v>112</v>
      </c>
      <c r="D5" s="8">
        <v>33</v>
      </c>
      <c r="E5" s="8">
        <v>8</v>
      </c>
      <c r="F5" s="8" t="s">
        <v>79</v>
      </c>
      <c r="G5" s="8"/>
      <c r="H5" s="8"/>
      <c r="I5" s="8">
        <v>11</v>
      </c>
      <c r="J5" s="8">
        <v>52</v>
      </c>
    </row>
    <row r="6" spans="3:10" s="3" customFormat="1" ht="18.75">
      <c r="C6" s="8" t="s">
        <v>113</v>
      </c>
      <c r="D6" s="8" t="s">
        <v>80</v>
      </c>
      <c r="E6" s="8">
        <v>4</v>
      </c>
      <c r="F6" s="8" t="s">
        <v>83</v>
      </c>
      <c r="G6" s="8" t="s">
        <v>81</v>
      </c>
      <c r="H6" s="8">
        <v>1</v>
      </c>
      <c r="I6" s="11" t="s">
        <v>40</v>
      </c>
      <c r="J6" s="11" t="s">
        <v>104</v>
      </c>
    </row>
    <row r="7" spans="3:10" s="3" customFormat="1" ht="18.75">
      <c r="C7" s="8" t="s">
        <v>26</v>
      </c>
      <c r="D7" s="8" t="s">
        <v>88</v>
      </c>
      <c r="E7" s="8">
        <f>SUM(E3:E6)</f>
        <v>28</v>
      </c>
      <c r="F7" s="11" t="s">
        <v>84</v>
      </c>
      <c r="G7" s="8" t="s">
        <v>81</v>
      </c>
      <c r="H7" s="11" t="s">
        <v>27</v>
      </c>
      <c r="I7" s="8">
        <v>31</v>
      </c>
      <c r="J7" s="11" t="s">
        <v>105</v>
      </c>
    </row>
    <row r="8" spans="3:11" s="3" customFormat="1" ht="18.75">
      <c r="C8" s="2"/>
      <c r="D8"/>
      <c r="E8" s="6"/>
      <c r="F8" s="6"/>
      <c r="G8" s="6"/>
      <c r="H8" s="6"/>
      <c r="I8" s="6"/>
      <c r="J8" s="6"/>
      <c r="K8" s="6"/>
    </row>
    <row r="9" spans="3:11" s="3" customFormat="1" ht="18.75">
      <c r="C9" s="2"/>
      <c r="D9"/>
      <c r="E9" s="2429" t="s">
        <v>118</v>
      </c>
      <c r="F9" s="2430"/>
      <c r="G9" s="6"/>
      <c r="H9" s="6"/>
      <c r="I9" s="6"/>
      <c r="J9" s="6"/>
      <c r="K9" s="6"/>
    </row>
    <row r="10" spans="3:11" s="3" customFormat="1" ht="18.75">
      <c r="C10" s="2"/>
      <c r="D10" s="2438" t="s">
        <v>119</v>
      </c>
      <c r="E10" s="2439"/>
      <c r="F10" s="77" t="s">
        <v>28</v>
      </c>
      <c r="G10" s="77" t="s">
        <v>120</v>
      </c>
      <c r="H10" s="6"/>
      <c r="I10" s="6"/>
      <c r="J10" s="6"/>
      <c r="K10" s="6"/>
    </row>
    <row r="11" spans="3:11" s="3" customFormat="1" ht="18.75">
      <c r="C11" s="2"/>
      <c r="D11" s="2425" t="s">
        <v>121</v>
      </c>
      <c r="E11" s="2426"/>
      <c r="F11" s="79">
        <v>6</v>
      </c>
      <c r="G11" s="80">
        <v>2</v>
      </c>
      <c r="H11" s="6"/>
      <c r="I11" s="6"/>
      <c r="J11" s="6"/>
      <c r="K11" s="6"/>
    </row>
    <row r="12" spans="3:11" s="3" customFormat="1" ht="18.75">
      <c r="C12" s="2"/>
      <c r="D12" s="2425" t="s">
        <v>122</v>
      </c>
      <c r="E12" s="2426"/>
      <c r="F12" s="79">
        <v>7</v>
      </c>
      <c r="G12" s="81" t="s">
        <v>30</v>
      </c>
      <c r="H12" s="6"/>
      <c r="I12" s="6"/>
      <c r="J12" s="6"/>
      <c r="K12" s="6"/>
    </row>
    <row r="13" spans="3:11" s="3" customFormat="1" ht="34.5" customHeight="1">
      <c r="C13" s="2"/>
      <c r="D13" s="2427" t="s">
        <v>123</v>
      </c>
      <c r="E13" s="2428"/>
      <c r="F13" s="79">
        <v>10</v>
      </c>
      <c r="G13" s="81">
        <v>2</v>
      </c>
      <c r="H13" s="6"/>
      <c r="I13" s="6"/>
      <c r="J13" s="6"/>
      <c r="K13" s="6"/>
    </row>
    <row r="14" spans="3:11" s="3" customFormat="1" ht="18.75">
      <c r="C14" s="2"/>
      <c r="D14" s="2425" t="s">
        <v>124</v>
      </c>
      <c r="E14" s="2426"/>
      <c r="F14" s="79" t="s">
        <v>125</v>
      </c>
      <c r="G14" s="82" t="s">
        <v>82</v>
      </c>
      <c r="H14" s="6"/>
      <c r="I14" s="6"/>
      <c r="J14" s="6"/>
      <c r="K14" s="6"/>
    </row>
    <row r="15" spans="3:11" s="3" customFormat="1" ht="18.75">
      <c r="C15" s="2"/>
      <c r="D15" s="2431" t="s">
        <v>126</v>
      </c>
      <c r="E15" s="2431"/>
      <c r="F15" s="2431"/>
      <c r="G15" s="2431"/>
      <c r="H15" s="6"/>
      <c r="I15" s="6"/>
      <c r="J15" s="6"/>
      <c r="K15" s="6"/>
    </row>
    <row r="16" spans="3:11" s="3" customFormat="1" ht="18.75">
      <c r="C16" s="2"/>
      <c r="D16"/>
      <c r="E16" s="6"/>
      <c r="F16" s="6"/>
      <c r="G16" s="6"/>
      <c r="H16" s="6"/>
      <c r="I16" s="6"/>
      <c r="J16" s="6"/>
      <c r="K16" s="6"/>
    </row>
    <row r="17" spans="3:11" s="3" customFormat="1" ht="18.75">
      <c r="C17" s="2316" t="s">
        <v>127</v>
      </c>
      <c r="D17" s="2447"/>
      <c r="E17" s="2447"/>
      <c r="F17" s="2447"/>
      <c r="G17" s="2447"/>
      <c r="H17" s="2447"/>
      <c r="I17" s="2447"/>
      <c r="J17" s="2447"/>
      <c r="K17" s="6"/>
    </row>
    <row r="18" spans="2:12" s="3" customFormat="1" ht="63.75" customHeight="1">
      <c r="B18" s="2435" t="s">
        <v>128</v>
      </c>
      <c r="C18" s="2436"/>
      <c r="D18" s="2436"/>
      <c r="E18" s="2437"/>
      <c r="F18" s="18" t="s">
        <v>129</v>
      </c>
      <c r="G18" s="73" t="s">
        <v>28</v>
      </c>
      <c r="H18" s="2434"/>
      <c r="I18" s="2434"/>
      <c r="J18" s="2434"/>
      <c r="K18" s="5"/>
      <c r="L18" s="6"/>
    </row>
    <row r="19" spans="1:12" s="3" customFormat="1" ht="18.75" customHeight="1">
      <c r="A19" s="10"/>
      <c r="B19" s="2440" t="s">
        <v>109</v>
      </c>
      <c r="C19" s="2441"/>
      <c r="D19" s="2441"/>
      <c r="E19" s="2442"/>
      <c r="F19" s="2446" t="s">
        <v>130</v>
      </c>
      <c r="G19" s="2432">
        <v>12</v>
      </c>
      <c r="H19" s="2260"/>
      <c r="I19" s="2260"/>
      <c r="J19" s="2260"/>
      <c r="K19" s="5"/>
      <c r="L19" s="5"/>
    </row>
    <row r="20" spans="2:12" s="3" customFormat="1" ht="18.75" customHeight="1">
      <c r="B20" s="2443"/>
      <c r="C20" s="2444"/>
      <c r="D20" s="2444"/>
      <c r="E20" s="2445"/>
      <c r="F20" s="2432"/>
      <c r="G20" s="2433"/>
      <c r="H20" s="12"/>
      <c r="I20" s="12"/>
      <c r="J20" s="12"/>
      <c r="K20" s="12"/>
      <c r="L20" s="5"/>
    </row>
    <row r="21" spans="1:12" ht="33" customHeight="1">
      <c r="A21" s="3"/>
      <c r="B21" s="12"/>
      <c r="C21" s="2"/>
      <c r="D21" s="2257"/>
      <c r="E21" s="2257"/>
      <c r="F21" s="2257"/>
      <c r="G21" s="2257"/>
      <c r="H21" s="2257"/>
      <c r="I21" s="2257"/>
      <c r="J21" s="2257"/>
      <c r="K21" s="3"/>
      <c r="L21" s="3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D11:E11"/>
    <mergeCell ref="D12:E12"/>
    <mergeCell ref="D13:E13"/>
    <mergeCell ref="D14:E14"/>
    <mergeCell ref="E9:F9"/>
    <mergeCell ref="D15:G1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56"/>
  <sheetViews>
    <sheetView view="pageBreakPreview" zoomScale="80" zoomScaleNormal="5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Y352" sqref="Y352"/>
    </sheetView>
  </sheetViews>
  <sheetFormatPr defaultColWidth="9.00390625" defaultRowHeight="12.75"/>
  <cols>
    <col min="1" max="1" width="13.875" style="2150" customWidth="1"/>
    <col min="2" max="2" width="38.625" style="2154" customWidth="1"/>
    <col min="3" max="3" width="5.375" style="2155" customWidth="1"/>
    <col min="4" max="4" width="11.75390625" style="2156" customWidth="1"/>
    <col min="5" max="5" width="5.25390625" style="2156" customWidth="1"/>
    <col min="6" max="6" width="5.125" style="2155" customWidth="1"/>
    <col min="7" max="7" width="8.125" style="2155" customWidth="1"/>
    <col min="8" max="8" width="10.375" style="2155" customWidth="1"/>
    <col min="9" max="9" width="9.25390625" style="2154" customWidth="1"/>
    <col min="10" max="10" width="11.25390625" style="2154" customWidth="1"/>
    <col min="11" max="11" width="10.125" style="2154" customWidth="1"/>
    <col min="12" max="12" width="12.375" style="2154" customWidth="1"/>
    <col min="13" max="13" width="9.875" style="2154" customWidth="1"/>
    <col min="14" max="16" width="6.25390625" style="2154" customWidth="1"/>
    <col min="17" max="17" width="7.625" style="2154" customWidth="1"/>
    <col min="18" max="21" width="6.25390625" style="2154" customWidth="1"/>
    <col min="22" max="22" width="7.625" style="2154" customWidth="1"/>
    <col min="23" max="25" width="6.25390625" style="2154" customWidth="1"/>
    <col min="26" max="29" width="9.125" style="740" customWidth="1"/>
    <col min="30" max="31" width="9.125" style="14" customWidth="1"/>
    <col min="32" max="16384" width="9.125" style="14" customWidth="1"/>
  </cols>
  <sheetData>
    <row r="1" spans="1:29" s="17" customFormat="1" ht="19.5" thickBot="1">
      <c r="A1" s="2579" t="s">
        <v>614</v>
      </c>
      <c r="B1" s="2580"/>
      <c r="C1" s="2580"/>
      <c r="D1" s="2580"/>
      <c r="E1" s="2580"/>
      <c r="F1" s="2580"/>
      <c r="G1" s="2580"/>
      <c r="H1" s="2580"/>
      <c r="I1" s="2580"/>
      <c r="J1" s="2580"/>
      <c r="K1" s="2580"/>
      <c r="L1" s="2580"/>
      <c r="M1" s="2580"/>
      <c r="N1" s="2580"/>
      <c r="O1" s="2580"/>
      <c r="P1" s="2580"/>
      <c r="Q1" s="2580"/>
      <c r="R1" s="2580"/>
      <c r="S1" s="2580"/>
      <c r="T1" s="2580"/>
      <c r="U1" s="2580"/>
      <c r="V1" s="2580"/>
      <c r="W1" s="2580"/>
      <c r="X1" s="2580"/>
      <c r="Y1" s="2581"/>
      <c r="Z1" s="399"/>
      <c r="AA1" s="399"/>
      <c r="AB1" s="399"/>
      <c r="AC1" s="399"/>
    </row>
    <row r="2" spans="1:29" s="17" customFormat="1" ht="12.75" customHeight="1" thickBot="1">
      <c r="A2" s="2588" t="s">
        <v>32</v>
      </c>
      <c r="B2" s="2596" t="s">
        <v>131</v>
      </c>
      <c r="C2" s="2559" t="s">
        <v>562</v>
      </c>
      <c r="D2" s="2560"/>
      <c r="E2" s="2560"/>
      <c r="F2" s="2561"/>
      <c r="G2" s="2548" t="s">
        <v>132</v>
      </c>
      <c r="H2" s="2604" t="s">
        <v>138</v>
      </c>
      <c r="I2" s="2605"/>
      <c r="J2" s="2605"/>
      <c r="K2" s="2605"/>
      <c r="L2" s="2605"/>
      <c r="M2" s="2606"/>
      <c r="N2" s="2591" t="s">
        <v>561</v>
      </c>
      <c r="O2" s="2592"/>
      <c r="P2" s="2592"/>
      <c r="Q2" s="2592"/>
      <c r="R2" s="2592"/>
      <c r="S2" s="2592"/>
      <c r="T2" s="2592"/>
      <c r="U2" s="2592"/>
      <c r="V2" s="2592"/>
      <c r="W2" s="2592"/>
      <c r="X2" s="2592"/>
      <c r="Y2" s="2595"/>
      <c r="Z2" s="399"/>
      <c r="AA2" s="399"/>
      <c r="AB2" s="399"/>
      <c r="AC2" s="399"/>
    </row>
    <row r="3" spans="1:29" s="17" customFormat="1" ht="12.75" customHeight="1" thickBot="1">
      <c r="A3" s="2589"/>
      <c r="B3" s="2597"/>
      <c r="C3" s="2562"/>
      <c r="D3" s="2563"/>
      <c r="E3" s="2563"/>
      <c r="F3" s="2564"/>
      <c r="G3" s="2549"/>
      <c r="H3" s="2610" t="s">
        <v>139</v>
      </c>
      <c r="I3" s="2607" t="s">
        <v>142</v>
      </c>
      <c r="J3" s="2608"/>
      <c r="K3" s="2608"/>
      <c r="L3" s="2609"/>
      <c r="M3" s="2545" t="s">
        <v>145</v>
      </c>
      <c r="N3" s="2582" t="s">
        <v>34</v>
      </c>
      <c r="O3" s="2583"/>
      <c r="P3" s="2584"/>
      <c r="Q3" s="2582" t="s">
        <v>35</v>
      </c>
      <c r="R3" s="2583"/>
      <c r="S3" s="2584"/>
      <c r="T3" s="2582" t="s">
        <v>36</v>
      </c>
      <c r="U3" s="2583"/>
      <c r="V3" s="2584"/>
      <c r="W3" s="2582" t="s">
        <v>37</v>
      </c>
      <c r="X3" s="2583"/>
      <c r="Y3" s="2584"/>
      <c r="Z3" s="399"/>
      <c r="AA3" s="399"/>
      <c r="AB3" s="399"/>
      <c r="AC3" s="399"/>
    </row>
    <row r="4" spans="1:29" s="17" customFormat="1" ht="18.75" customHeight="1" thickBot="1">
      <c r="A4" s="2589"/>
      <c r="B4" s="2597"/>
      <c r="C4" s="2599" t="s">
        <v>133</v>
      </c>
      <c r="D4" s="2594" t="s">
        <v>134</v>
      </c>
      <c r="E4" s="2602" t="s">
        <v>135</v>
      </c>
      <c r="F4" s="2603"/>
      <c r="G4" s="2549"/>
      <c r="H4" s="2611"/>
      <c r="I4" s="2521" t="s">
        <v>140</v>
      </c>
      <c r="J4" s="2570" t="s">
        <v>141</v>
      </c>
      <c r="K4" s="2571"/>
      <c r="L4" s="2572"/>
      <c r="M4" s="2546"/>
      <c r="N4" s="2585"/>
      <c r="O4" s="2586"/>
      <c r="P4" s="2587"/>
      <c r="Q4" s="2585"/>
      <c r="R4" s="2586"/>
      <c r="S4" s="2587"/>
      <c r="T4" s="2585"/>
      <c r="U4" s="2586"/>
      <c r="V4" s="2587"/>
      <c r="W4" s="2585"/>
      <c r="X4" s="2586"/>
      <c r="Y4" s="2587"/>
      <c r="Z4" s="399"/>
      <c r="AA4" s="399"/>
      <c r="AB4" s="399"/>
      <c r="AC4" s="399"/>
    </row>
    <row r="5" spans="1:29" s="17" customFormat="1" ht="16.5" customHeight="1" thickBot="1">
      <c r="A5" s="2589"/>
      <c r="B5" s="2597"/>
      <c r="C5" s="2600"/>
      <c r="D5" s="2522"/>
      <c r="E5" s="2573" t="s">
        <v>136</v>
      </c>
      <c r="F5" s="2542" t="s">
        <v>137</v>
      </c>
      <c r="G5" s="2549"/>
      <c r="H5" s="2611"/>
      <c r="I5" s="2522"/>
      <c r="J5" s="2521" t="s">
        <v>33</v>
      </c>
      <c r="K5" s="2521" t="s">
        <v>143</v>
      </c>
      <c r="L5" s="2521" t="s">
        <v>144</v>
      </c>
      <c r="M5" s="2546"/>
      <c r="N5" s="1181">
        <v>1</v>
      </c>
      <c r="O5" s="1182" t="s">
        <v>564</v>
      </c>
      <c r="P5" s="1183" t="s">
        <v>563</v>
      </c>
      <c r="Q5" s="1181">
        <v>3</v>
      </c>
      <c r="R5" s="1182" t="s">
        <v>565</v>
      </c>
      <c r="S5" s="1183" t="s">
        <v>566</v>
      </c>
      <c r="T5" s="1181">
        <v>5</v>
      </c>
      <c r="U5" s="1182" t="s">
        <v>567</v>
      </c>
      <c r="V5" s="1183" t="s">
        <v>568</v>
      </c>
      <c r="W5" s="1181">
        <v>7</v>
      </c>
      <c r="X5" s="1182" t="s">
        <v>569</v>
      </c>
      <c r="Y5" s="1184" t="s">
        <v>570</v>
      </c>
      <c r="Z5" s="399"/>
      <c r="AA5" s="399"/>
      <c r="AB5" s="399"/>
      <c r="AC5" s="399"/>
    </row>
    <row r="6" spans="1:29" s="17" customFormat="1" ht="16.5" thickBot="1">
      <c r="A6" s="2589"/>
      <c r="B6" s="2597"/>
      <c r="C6" s="2600"/>
      <c r="D6" s="2522"/>
      <c r="E6" s="2574"/>
      <c r="F6" s="2543"/>
      <c r="G6" s="2549"/>
      <c r="H6" s="2611"/>
      <c r="I6" s="2522"/>
      <c r="J6" s="2522"/>
      <c r="K6" s="2522"/>
      <c r="L6" s="2522"/>
      <c r="M6" s="2546"/>
      <c r="N6" s="2591" t="s">
        <v>38</v>
      </c>
      <c r="O6" s="2592"/>
      <c r="P6" s="2592"/>
      <c r="Q6" s="2592"/>
      <c r="R6" s="2592"/>
      <c r="S6" s="2592"/>
      <c r="T6" s="2592"/>
      <c r="U6" s="2592"/>
      <c r="V6" s="2592"/>
      <c r="W6" s="2592"/>
      <c r="X6" s="2592"/>
      <c r="Y6" s="2593"/>
      <c r="Z6" s="399"/>
      <c r="AA6" s="399"/>
      <c r="AB6" s="399"/>
      <c r="AC6" s="399"/>
    </row>
    <row r="7" spans="1:29" s="17" customFormat="1" ht="30" customHeight="1" thickBot="1">
      <c r="A7" s="2590"/>
      <c r="B7" s="2598"/>
      <c r="C7" s="2601"/>
      <c r="D7" s="2523"/>
      <c r="E7" s="2575"/>
      <c r="F7" s="2544"/>
      <c r="G7" s="2550"/>
      <c r="H7" s="2612"/>
      <c r="I7" s="2523"/>
      <c r="J7" s="2523"/>
      <c r="K7" s="2523"/>
      <c r="L7" s="2523"/>
      <c r="M7" s="2547"/>
      <c r="N7" s="1185">
        <v>15</v>
      </c>
      <c r="O7" s="1186">
        <v>9</v>
      </c>
      <c r="P7" s="1187">
        <v>9</v>
      </c>
      <c r="Q7" s="1188">
        <v>15</v>
      </c>
      <c r="R7" s="1186">
        <v>9</v>
      </c>
      <c r="S7" s="1187">
        <v>9</v>
      </c>
      <c r="T7" s="1188">
        <v>15</v>
      </c>
      <c r="U7" s="1186">
        <v>9</v>
      </c>
      <c r="V7" s="1187">
        <v>9</v>
      </c>
      <c r="W7" s="1189">
        <v>15</v>
      </c>
      <c r="X7" s="1190">
        <v>9</v>
      </c>
      <c r="Y7" s="1191">
        <v>8</v>
      </c>
      <c r="Z7" s="399"/>
      <c r="AA7" s="399"/>
      <c r="AB7" s="399"/>
      <c r="AC7" s="399"/>
    </row>
    <row r="8" spans="1:29" s="17" customFormat="1" ht="16.5" thickBot="1">
      <c r="A8" s="1192">
        <v>1</v>
      </c>
      <c r="B8" s="1193">
        <v>2</v>
      </c>
      <c r="C8" s="1194">
        <v>3</v>
      </c>
      <c r="D8" s="1195">
        <v>4</v>
      </c>
      <c r="E8" s="1195">
        <v>5</v>
      </c>
      <c r="F8" s="1196">
        <v>6</v>
      </c>
      <c r="G8" s="1197">
        <v>7</v>
      </c>
      <c r="H8" s="1194">
        <v>8</v>
      </c>
      <c r="I8" s="1195">
        <v>9</v>
      </c>
      <c r="J8" s="1195">
        <v>10</v>
      </c>
      <c r="K8" s="1195">
        <v>11</v>
      </c>
      <c r="L8" s="1195">
        <v>12</v>
      </c>
      <c r="M8" s="1196">
        <v>13</v>
      </c>
      <c r="N8" s="1198">
        <v>14</v>
      </c>
      <c r="O8" s="1195">
        <v>15</v>
      </c>
      <c r="P8" s="1199">
        <v>16</v>
      </c>
      <c r="Q8" s="1198">
        <v>17</v>
      </c>
      <c r="R8" s="1195">
        <v>18</v>
      </c>
      <c r="S8" s="1199">
        <v>19</v>
      </c>
      <c r="T8" s="1198">
        <v>20</v>
      </c>
      <c r="U8" s="1195">
        <v>21</v>
      </c>
      <c r="V8" s="1199">
        <v>22</v>
      </c>
      <c r="W8" s="1198">
        <v>23</v>
      </c>
      <c r="X8" s="1195">
        <v>24</v>
      </c>
      <c r="Y8" s="1196">
        <v>25</v>
      </c>
      <c r="Z8" s="399" t="s">
        <v>602</v>
      </c>
      <c r="AA8" s="399" t="s">
        <v>603</v>
      </c>
      <c r="AB8" s="399" t="s">
        <v>604</v>
      </c>
      <c r="AC8" s="399" t="s">
        <v>605</v>
      </c>
    </row>
    <row r="9" spans="1:29" s="17" customFormat="1" ht="16.5" customHeight="1" thickBot="1">
      <c r="A9" s="2613" t="s">
        <v>254</v>
      </c>
      <c r="B9" s="2614"/>
      <c r="C9" s="2614"/>
      <c r="D9" s="2614"/>
      <c r="E9" s="2614"/>
      <c r="F9" s="2614"/>
      <c r="G9" s="2614"/>
      <c r="H9" s="2614"/>
      <c r="I9" s="2614"/>
      <c r="J9" s="2614"/>
      <c r="K9" s="2614"/>
      <c r="L9" s="2614"/>
      <c r="M9" s="2614"/>
      <c r="N9" s="2614"/>
      <c r="O9" s="2614"/>
      <c r="P9" s="2614"/>
      <c r="Q9" s="2614"/>
      <c r="R9" s="2614"/>
      <c r="S9" s="2614"/>
      <c r="T9" s="2614"/>
      <c r="U9" s="2614"/>
      <c r="V9" s="2614"/>
      <c r="W9" s="2614"/>
      <c r="X9" s="2614"/>
      <c r="Y9" s="2615"/>
      <c r="Z9" s="399"/>
      <c r="AA9" s="399"/>
      <c r="AB9" s="399"/>
      <c r="AC9" s="399"/>
    </row>
    <row r="10" spans="1:29" s="17" customFormat="1" ht="24.75" customHeight="1" thickBot="1">
      <c r="A10" s="2524" t="s">
        <v>89</v>
      </c>
      <c r="B10" s="2525"/>
      <c r="C10" s="2525"/>
      <c r="D10" s="2525"/>
      <c r="E10" s="2525"/>
      <c r="F10" s="2525"/>
      <c r="G10" s="2525"/>
      <c r="H10" s="2525"/>
      <c r="I10" s="2525"/>
      <c r="J10" s="2525"/>
      <c r="K10" s="2525"/>
      <c r="L10" s="2525"/>
      <c r="M10" s="2525"/>
      <c r="N10" s="2525"/>
      <c r="O10" s="2525"/>
      <c r="P10" s="2525"/>
      <c r="Q10" s="2525"/>
      <c r="R10" s="2525"/>
      <c r="S10" s="2525"/>
      <c r="T10" s="2525"/>
      <c r="U10" s="2525"/>
      <c r="V10" s="2525"/>
      <c r="W10" s="2525"/>
      <c r="X10" s="2525"/>
      <c r="Y10" s="2526"/>
      <c r="Z10" s="399"/>
      <c r="AA10" s="399"/>
      <c r="AB10" s="399"/>
      <c r="AC10" s="399"/>
    </row>
    <row r="11" spans="1:29" s="17" customFormat="1" ht="31.5">
      <c r="A11" s="1200" t="s">
        <v>156</v>
      </c>
      <c r="B11" s="1201" t="s">
        <v>39</v>
      </c>
      <c r="C11" s="1202"/>
      <c r="D11" s="1203"/>
      <c r="E11" s="1203"/>
      <c r="F11" s="1204"/>
      <c r="G11" s="1057">
        <f>G12+G13+G14+G15+G16</f>
        <v>6.5</v>
      </c>
      <c r="H11" s="1205">
        <f aca="true" t="shared" si="0" ref="H11:M11">H12+H13+H14+H15+H16</f>
        <v>195</v>
      </c>
      <c r="I11" s="1206">
        <f t="shared" si="0"/>
        <v>82</v>
      </c>
      <c r="J11" s="1206"/>
      <c r="K11" s="1206"/>
      <c r="L11" s="1206">
        <f t="shared" si="0"/>
        <v>82</v>
      </c>
      <c r="M11" s="1207">
        <f t="shared" si="0"/>
        <v>113</v>
      </c>
      <c r="N11" s="1202"/>
      <c r="O11" s="1208"/>
      <c r="P11" s="1209"/>
      <c r="Q11" s="1210"/>
      <c r="R11" s="1211"/>
      <c r="S11" s="1212"/>
      <c r="T11" s="1210"/>
      <c r="U11" s="1211"/>
      <c r="V11" s="1213"/>
      <c r="W11" s="1214"/>
      <c r="X11" s="1211"/>
      <c r="Y11" s="1215"/>
      <c r="Z11" s="399"/>
      <c r="AA11" s="399"/>
      <c r="AB11" s="399"/>
      <c r="AC11" s="399"/>
    </row>
    <row r="12" spans="1:29" s="17" customFormat="1" ht="31.5">
      <c r="A12" s="1216" t="s">
        <v>157</v>
      </c>
      <c r="B12" s="742" t="s">
        <v>39</v>
      </c>
      <c r="C12" s="562"/>
      <c r="D12" s="567">
        <v>1</v>
      </c>
      <c r="E12" s="1217"/>
      <c r="F12" s="1218"/>
      <c r="G12" s="515">
        <v>2</v>
      </c>
      <c r="H12" s="1202">
        <f aca="true" t="shared" si="1" ref="H12:H21">$G12*30</f>
        <v>60</v>
      </c>
      <c r="I12" s="595">
        <f>SUM($J12:$L12)</f>
        <v>30</v>
      </c>
      <c r="J12" s="1208"/>
      <c r="K12" s="1208"/>
      <c r="L12" s="1208">
        <v>30</v>
      </c>
      <c r="M12" s="1219">
        <f>$H12-$I12</f>
        <v>30</v>
      </c>
      <c r="N12" s="511">
        <v>2</v>
      </c>
      <c r="O12" s="510"/>
      <c r="P12" s="722"/>
      <c r="Q12" s="514"/>
      <c r="R12" s="508"/>
      <c r="S12" s="516"/>
      <c r="T12" s="1220"/>
      <c r="U12" s="508"/>
      <c r="V12" s="430"/>
      <c r="W12" s="507"/>
      <c r="X12" s="508"/>
      <c r="Y12" s="516"/>
      <c r="Z12" s="399"/>
      <c r="AA12" s="399"/>
      <c r="AB12" s="399"/>
      <c r="AC12" s="399"/>
    </row>
    <row r="13" spans="1:29" s="17" customFormat="1" ht="31.5">
      <c r="A13" s="1216" t="s">
        <v>158</v>
      </c>
      <c r="B13" s="742" t="s">
        <v>39</v>
      </c>
      <c r="C13" s="562"/>
      <c r="D13" s="1217"/>
      <c r="E13" s="1217"/>
      <c r="F13" s="1218"/>
      <c r="G13" s="515">
        <v>1.5</v>
      </c>
      <c r="H13" s="562">
        <f t="shared" si="1"/>
        <v>45</v>
      </c>
      <c r="I13" s="595">
        <f aca="true" t="shared" si="2" ref="I13:I21">SUM($J13:$L13)</f>
        <v>18</v>
      </c>
      <c r="J13" s="508"/>
      <c r="K13" s="508"/>
      <c r="L13" s="508">
        <v>18</v>
      </c>
      <c r="M13" s="565">
        <f aca="true" t="shared" si="3" ref="M13:M21">$H13-$I13</f>
        <v>27</v>
      </c>
      <c r="N13" s="511"/>
      <c r="O13" s="510">
        <v>2</v>
      </c>
      <c r="P13" s="722"/>
      <c r="Q13" s="514"/>
      <c r="R13" s="508"/>
      <c r="S13" s="516"/>
      <c r="T13" s="1220"/>
      <c r="U13" s="508"/>
      <c r="V13" s="430"/>
      <c r="W13" s="507"/>
      <c r="X13" s="508"/>
      <c r="Y13" s="516"/>
      <c r="Z13" s="399"/>
      <c r="AA13" s="399"/>
      <c r="AB13" s="399"/>
      <c r="AC13" s="399"/>
    </row>
    <row r="14" spans="1:29" s="17" customFormat="1" ht="31.5">
      <c r="A14" s="1216" t="s">
        <v>159</v>
      </c>
      <c r="B14" s="1221" t="s">
        <v>39</v>
      </c>
      <c r="C14" s="562" t="s">
        <v>563</v>
      </c>
      <c r="D14" s="1217"/>
      <c r="E14" s="1217"/>
      <c r="F14" s="1218"/>
      <c r="G14" s="515">
        <v>1.5</v>
      </c>
      <c r="H14" s="562">
        <f t="shared" si="1"/>
        <v>45</v>
      </c>
      <c r="I14" s="599">
        <f t="shared" si="2"/>
        <v>18</v>
      </c>
      <c r="J14" s="508"/>
      <c r="K14" s="508"/>
      <c r="L14" s="508">
        <v>18</v>
      </c>
      <c r="M14" s="565">
        <f t="shared" si="3"/>
        <v>27</v>
      </c>
      <c r="N14" s="511"/>
      <c r="O14" s="510"/>
      <c r="P14" s="722">
        <v>2</v>
      </c>
      <c r="Q14" s="514"/>
      <c r="R14" s="508"/>
      <c r="S14" s="516"/>
      <c r="T14" s="1220"/>
      <c r="U14" s="508"/>
      <c r="V14" s="430"/>
      <c r="W14" s="507"/>
      <c r="X14" s="508"/>
      <c r="Y14" s="516"/>
      <c r="Z14" s="399"/>
      <c r="AA14" s="399"/>
      <c r="AB14" s="399"/>
      <c r="AC14" s="399"/>
    </row>
    <row r="15" spans="1:29" s="17" customFormat="1" ht="30">
      <c r="A15" s="1222" t="s">
        <v>320</v>
      </c>
      <c r="B15" s="1223" t="s">
        <v>321</v>
      </c>
      <c r="C15" s="1224"/>
      <c r="D15" s="1225" t="s">
        <v>571</v>
      </c>
      <c r="E15" s="1225"/>
      <c r="F15" s="1226"/>
      <c r="G15" s="1227"/>
      <c r="H15" s="1228"/>
      <c r="I15" s="616"/>
      <c r="J15" s="1229"/>
      <c r="K15" s="1229"/>
      <c r="L15" s="1229"/>
      <c r="M15" s="1230"/>
      <c r="N15" s="1231"/>
      <c r="O15" s="1232"/>
      <c r="P15" s="1233"/>
      <c r="Q15" s="1224" t="s">
        <v>322</v>
      </c>
      <c r="R15" s="1229" t="s">
        <v>322</v>
      </c>
      <c r="S15" s="1230" t="s">
        <v>322</v>
      </c>
      <c r="T15" s="1234" t="s">
        <v>322</v>
      </c>
      <c r="U15" s="1232" t="s">
        <v>322</v>
      </c>
      <c r="V15" s="1235" t="s">
        <v>322</v>
      </c>
      <c r="W15" s="1224" t="s">
        <v>322</v>
      </c>
      <c r="X15" s="1229" t="s">
        <v>322</v>
      </c>
      <c r="Y15" s="1230"/>
      <c r="Z15" s="399"/>
      <c r="AA15" s="399"/>
      <c r="AB15" s="399"/>
      <c r="AC15" s="399"/>
    </row>
    <row r="16" spans="1:122" s="399" customFormat="1" ht="30">
      <c r="A16" s="1236" t="s">
        <v>415</v>
      </c>
      <c r="B16" s="1237" t="s">
        <v>321</v>
      </c>
      <c r="C16" s="1238"/>
      <c r="D16" s="1239" t="s">
        <v>570</v>
      </c>
      <c r="E16" s="1239"/>
      <c r="F16" s="1240"/>
      <c r="G16" s="1241">
        <v>1.5</v>
      </c>
      <c r="H16" s="1242">
        <f t="shared" si="1"/>
        <v>45</v>
      </c>
      <c r="I16" s="1243">
        <v>16</v>
      </c>
      <c r="J16" s="1244"/>
      <c r="K16" s="1244"/>
      <c r="L16" s="1244">
        <v>16</v>
      </c>
      <c r="M16" s="1245">
        <f t="shared" si="3"/>
        <v>29</v>
      </c>
      <c r="N16" s="1246"/>
      <c r="O16" s="616"/>
      <c r="P16" s="1247"/>
      <c r="Q16" s="1238"/>
      <c r="R16" s="616"/>
      <c r="S16" s="1248"/>
      <c r="T16" s="988"/>
      <c r="U16" s="616"/>
      <c r="V16" s="918"/>
      <c r="W16" s="1238"/>
      <c r="X16" s="616"/>
      <c r="Y16" s="1248">
        <v>2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</row>
    <row r="17" spans="1:29" s="17" customFormat="1" ht="15.75">
      <c r="A17" s="1201" t="s">
        <v>160</v>
      </c>
      <c r="B17" s="1249" t="s">
        <v>303</v>
      </c>
      <c r="C17" s="1202">
        <v>1</v>
      </c>
      <c r="D17" s="1208"/>
      <c r="E17" s="1208"/>
      <c r="F17" s="1250"/>
      <c r="G17" s="1057">
        <v>4</v>
      </c>
      <c r="H17" s="1251">
        <f t="shared" si="1"/>
        <v>120</v>
      </c>
      <c r="I17" s="439">
        <f t="shared" si="2"/>
        <v>45</v>
      </c>
      <c r="J17" s="1252">
        <v>30</v>
      </c>
      <c r="K17" s="1252"/>
      <c r="L17" s="1252">
        <v>15</v>
      </c>
      <c r="M17" s="1253">
        <f t="shared" si="3"/>
        <v>75</v>
      </c>
      <c r="N17" s="1254">
        <v>3</v>
      </c>
      <c r="O17" s="1255"/>
      <c r="P17" s="1256"/>
      <c r="Q17" s="1257"/>
      <c r="R17" s="1255"/>
      <c r="S17" s="1256"/>
      <c r="T17" s="1258"/>
      <c r="U17" s="1208"/>
      <c r="V17" s="1259"/>
      <c r="W17" s="1260"/>
      <c r="X17" s="1208"/>
      <c r="Y17" s="1209"/>
      <c r="Z17" s="399"/>
      <c r="AA17" s="399"/>
      <c r="AB17" s="399"/>
      <c r="AC17" s="399"/>
    </row>
    <row r="18" spans="1:29" s="17" customFormat="1" ht="15.75">
      <c r="A18" s="742" t="s">
        <v>161</v>
      </c>
      <c r="B18" s="742" t="s">
        <v>525</v>
      </c>
      <c r="C18" s="562"/>
      <c r="D18" s="508" t="s">
        <v>566</v>
      </c>
      <c r="E18" s="508"/>
      <c r="F18" s="1261"/>
      <c r="G18" s="746">
        <v>2</v>
      </c>
      <c r="H18" s="573">
        <f t="shared" si="1"/>
        <v>60</v>
      </c>
      <c r="I18" s="439">
        <f t="shared" si="2"/>
        <v>30</v>
      </c>
      <c r="J18" s="1262">
        <v>20</v>
      </c>
      <c r="K18" s="1262"/>
      <c r="L18" s="1262">
        <v>10</v>
      </c>
      <c r="M18" s="576">
        <f t="shared" si="3"/>
        <v>30</v>
      </c>
      <c r="N18" s="511"/>
      <c r="O18" s="510"/>
      <c r="P18" s="722"/>
      <c r="Q18" s="517"/>
      <c r="R18" s="510"/>
      <c r="S18" s="722">
        <v>3</v>
      </c>
      <c r="T18" s="514"/>
      <c r="U18" s="508"/>
      <c r="V18" s="430"/>
      <c r="W18" s="507"/>
      <c r="X18" s="508"/>
      <c r="Y18" s="516"/>
      <c r="Z18" s="399"/>
      <c r="AA18" s="399"/>
      <c r="AB18" s="399"/>
      <c r="AC18" s="399"/>
    </row>
    <row r="19" spans="1:29" s="17" customFormat="1" ht="31.5">
      <c r="A19" s="741" t="s">
        <v>162</v>
      </c>
      <c r="B19" s="742" t="s">
        <v>608</v>
      </c>
      <c r="C19" s="743">
        <v>3</v>
      </c>
      <c r="D19" s="744"/>
      <c r="E19" s="744"/>
      <c r="F19" s="745"/>
      <c r="G19" s="746">
        <v>3</v>
      </c>
      <c r="H19" s="573">
        <f t="shared" si="1"/>
        <v>90</v>
      </c>
      <c r="I19" s="439">
        <f t="shared" si="2"/>
        <v>30</v>
      </c>
      <c r="J19" s="747"/>
      <c r="K19" s="747"/>
      <c r="L19" s="747">
        <v>30</v>
      </c>
      <c r="M19" s="576">
        <f t="shared" si="3"/>
        <v>60</v>
      </c>
      <c r="N19" s="748"/>
      <c r="O19" s="749"/>
      <c r="P19" s="750"/>
      <c r="Q19" s="751">
        <v>2</v>
      </c>
      <c r="R19" s="749"/>
      <c r="S19" s="750"/>
      <c r="T19" s="752"/>
      <c r="U19" s="744"/>
      <c r="V19" s="753"/>
      <c r="W19" s="754"/>
      <c r="X19" s="744"/>
      <c r="Y19" s="755"/>
      <c r="Z19" s="399"/>
      <c r="AA19" s="399"/>
      <c r="AB19" s="399"/>
      <c r="AC19" s="399"/>
    </row>
    <row r="20" spans="1:29" s="756" customFormat="1" ht="31.5">
      <c r="A20" s="741" t="s">
        <v>162</v>
      </c>
      <c r="B20" s="742" t="s">
        <v>609</v>
      </c>
      <c r="C20" s="743" t="s">
        <v>565</v>
      </c>
      <c r="D20" s="744"/>
      <c r="E20" s="744"/>
      <c r="F20" s="745"/>
      <c r="G20" s="746">
        <v>3</v>
      </c>
      <c r="H20" s="573">
        <f t="shared" si="1"/>
        <v>90</v>
      </c>
      <c r="I20" s="439">
        <f t="shared" si="2"/>
        <v>30</v>
      </c>
      <c r="J20" s="747"/>
      <c r="K20" s="747"/>
      <c r="L20" s="747">
        <v>30</v>
      </c>
      <c r="M20" s="576">
        <f t="shared" si="3"/>
        <v>60</v>
      </c>
      <c r="N20" s="748"/>
      <c r="O20" s="749"/>
      <c r="P20" s="750"/>
      <c r="Q20" s="751"/>
      <c r="R20" s="749">
        <v>3</v>
      </c>
      <c r="S20" s="750"/>
      <c r="T20" s="752"/>
      <c r="U20" s="744"/>
      <c r="V20" s="753"/>
      <c r="W20" s="754"/>
      <c r="X20" s="744"/>
      <c r="Y20" s="755"/>
      <c r="Z20" s="707"/>
      <c r="AA20" s="707"/>
      <c r="AB20" s="707"/>
      <c r="AC20" s="707"/>
    </row>
    <row r="21" spans="1:29" s="756" customFormat="1" ht="16.5" thickBot="1">
      <c r="A21" s="757" t="s">
        <v>163</v>
      </c>
      <c r="B21" s="577" t="s">
        <v>41</v>
      </c>
      <c r="C21" s="743">
        <v>3</v>
      </c>
      <c r="D21" s="744"/>
      <c r="E21" s="744"/>
      <c r="F21" s="758"/>
      <c r="G21" s="759">
        <v>3</v>
      </c>
      <c r="H21" s="760">
        <f t="shared" si="1"/>
        <v>90</v>
      </c>
      <c r="I21" s="761">
        <f t="shared" si="2"/>
        <v>45</v>
      </c>
      <c r="J21" s="762">
        <v>30</v>
      </c>
      <c r="K21" s="762"/>
      <c r="L21" s="762">
        <v>15</v>
      </c>
      <c r="M21" s="763">
        <f t="shared" si="3"/>
        <v>45</v>
      </c>
      <c r="N21" s="764"/>
      <c r="O21" s="744"/>
      <c r="P21" s="755"/>
      <c r="Q21" s="752">
        <v>3</v>
      </c>
      <c r="R21" s="749"/>
      <c r="S21" s="755"/>
      <c r="T21" s="752"/>
      <c r="U21" s="744"/>
      <c r="V21" s="753"/>
      <c r="W21" s="754"/>
      <c r="X21" s="744"/>
      <c r="Y21" s="755"/>
      <c r="Z21" s="707"/>
      <c r="AA21" s="707"/>
      <c r="AB21" s="707"/>
      <c r="AC21" s="707"/>
    </row>
    <row r="22" spans="1:29" s="756" customFormat="1" ht="30" customHeight="1" thickBot="1">
      <c r="A22" s="2557" t="s">
        <v>92</v>
      </c>
      <c r="B22" s="2558"/>
      <c r="C22" s="765"/>
      <c r="D22" s="765"/>
      <c r="E22" s="765"/>
      <c r="F22" s="766"/>
      <c r="G22" s="767">
        <f>G$11+G$17+G$18+G$19+G$21</f>
        <v>18.5</v>
      </c>
      <c r="H22" s="768">
        <f aca="true" t="shared" si="4" ref="H22:M22">H$11+H$17+H$18+H$19+H$21</f>
        <v>555</v>
      </c>
      <c r="I22" s="768">
        <f t="shared" si="4"/>
        <v>232</v>
      </c>
      <c r="J22" s="768">
        <f t="shared" si="4"/>
        <v>80</v>
      </c>
      <c r="K22" s="768">
        <f t="shared" si="4"/>
        <v>0</v>
      </c>
      <c r="L22" s="768">
        <f t="shared" si="4"/>
        <v>152</v>
      </c>
      <c r="M22" s="768">
        <f t="shared" si="4"/>
        <v>323</v>
      </c>
      <c r="N22" s="768">
        <f aca="true" t="shared" si="5" ref="N22:X22">SUM(N$11:N$21)</f>
        <v>5</v>
      </c>
      <c r="O22" s="768">
        <f t="shared" si="5"/>
        <v>2</v>
      </c>
      <c r="P22" s="768">
        <f t="shared" si="5"/>
        <v>2</v>
      </c>
      <c r="Q22" s="768">
        <f t="shared" si="5"/>
        <v>5</v>
      </c>
      <c r="R22" s="768">
        <f>SUM(R$11:R$21)</f>
        <v>3</v>
      </c>
      <c r="S22" s="768">
        <f t="shared" si="5"/>
        <v>3</v>
      </c>
      <c r="T22" s="768">
        <f t="shared" si="5"/>
        <v>0</v>
      </c>
      <c r="U22" s="768">
        <f t="shared" si="5"/>
        <v>0</v>
      </c>
      <c r="V22" s="768">
        <f t="shared" si="5"/>
        <v>0</v>
      </c>
      <c r="W22" s="768">
        <f t="shared" si="5"/>
        <v>0</v>
      </c>
      <c r="X22" s="768">
        <f t="shared" si="5"/>
        <v>0</v>
      </c>
      <c r="Y22" s="811">
        <v>2</v>
      </c>
      <c r="Z22" s="707"/>
      <c r="AA22" s="707"/>
      <c r="AB22" s="707"/>
      <c r="AC22" s="707"/>
    </row>
    <row r="23" spans="1:29" s="17" customFormat="1" ht="15.75">
      <c r="A23" s="1201" t="s">
        <v>164</v>
      </c>
      <c r="B23" s="1201" t="s">
        <v>42</v>
      </c>
      <c r="C23" s="1260"/>
      <c r="D23" s="1263"/>
      <c r="E23" s="1263"/>
      <c r="F23" s="1264"/>
      <c r="G23" s="1265"/>
      <c r="H23" s="1266"/>
      <c r="I23" s="1267">
        <f>SUM(I$24:I$30)</f>
        <v>252</v>
      </c>
      <c r="J23" s="1267">
        <f>SUM(J$24:J$30)</f>
        <v>12</v>
      </c>
      <c r="K23" s="1267">
        <f>SUM(K$24:K$30)</f>
        <v>0</v>
      </c>
      <c r="L23" s="1267">
        <f>SUM(L$24:L$30)</f>
        <v>240</v>
      </c>
      <c r="M23" s="1268"/>
      <c r="N23" s="1269"/>
      <c r="O23" s="1270"/>
      <c r="P23" s="1271"/>
      <c r="Q23" s="1272"/>
      <c r="R23" s="592"/>
      <c r="S23" s="721"/>
      <c r="T23" s="1269"/>
      <c r="U23" s="1270"/>
      <c r="V23" s="1271"/>
      <c r="W23" s="1269"/>
      <c r="X23" s="1270"/>
      <c r="Y23" s="1273"/>
      <c r="Z23" s="731"/>
      <c r="AA23" s="399"/>
      <c r="AB23" s="399"/>
      <c r="AC23" s="399"/>
    </row>
    <row r="24" spans="1:29" s="17" customFormat="1" ht="15.75">
      <c r="A24" s="1216" t="s">
        <v>165</v>
      </c>
      <c r="B24" s="742" t="s">
        <v>42</v>
      </c>
      <c r="C24" s="507"/>
      <c r="D24" s="567">
        <v>1</v>
      </c>
      <c r="E24" s="1274"/>
      <c r="F24" s="1275"/>
      <c r="G24" s="1276">
        <v>3</v>
      </c>
      <c r="H24" s="562">
        <f aca="true" t="shared" si="6" ref="H24:H29">G24*30</f>
        <v>90</v>
      </c>
      <c r="I24" s="595">
        <f>SUM($J24:$L24)</f>
        <v>60</v>
      </c>
      <c r="J24" s="508">
        <v>8</v>
      </c>
      <c r="K24" s="508"/>
      <c r="L24" s="508">
        <v>52</v>
      </c>
      <c r="M24" s="1277">
        <f aca="true" t="shared" si="7" ref="M24:M29">H24-I24</f>
        <v>30</v>
      </c>
      <c r="N24" s="566">
        <v>4</v>
      </c>
      <c r="O24" s="567"/>
      <c r="P24" s="568"/>
      <c r="Q24" s="1278"/>
      <c r="R24" s="567"/>
      <c r="S24" s="720"/>
      <c r="T24" s="566"/>
      <c r="U24" s="567"/>
      <c r="V24" s="568"/>
      <c r="W24" s="566"/>
      <c r="X24" s="567"/>
      <c r="Y24" s="1279"/>
      <c r="Z24" s="731"/>
      <c r="AA24" s="399"/>
      <c r="AB24" s="399"/>
      <c r="AC24" s="399"/>
    </row>
    <row r="25" spans="1:29" s="17" customFormat="1" ht="15.75">
      <c r="A25" s="1216" t="s">
        <v>166</v>
      </c>
      <c r="B25" s="742" t="s">
        <v>42</v>
      </c>
      <c r="C25" s="507"/>
      <c r="D25" s="1274"/>
      <c r="E25" s="1274"/>
      <c r="F25" s="1275"/>
      <c r="G25" s="1276">
        <v>2</v>
      </c>
      <c r="H25" s="562">
        <f t="shared" si="6"/>
        <v>60</v>
      </c>
      <c r="I25" s="595">
        <v>36</v>
      </c>
      <c r="J25" s="508"/>
      <c r="K25" s="508"/>
      <c r="L25" s="508">
        <v>36</v>
      </c>
      <c r="M25" s="1277">
        <f t="shared" si="7"/>
        <v>24</v>
      </c>
      <c r="N25" s="566"/>
      <c r="O25" s="567">
        <v>4</v>
      </c>
      <c r="P25" s="568"/>
      <c r="Q25" s="1278"/>
      <c r="R25" s="567"/>
      <c r="S25" s="720"/>
      <c r="T25" s="566"/>
      <c r="U25" s="567"/>
      <c r="V25" s="568"/>
      <c r="W25" s="566"/>
      <c r="X25" s="567"/>
      <c r="Y25" s="1279"/>
      <c r="Z25" s="731"/>
      <c r="AA25" s="399"/>
      <c r="AB25" s="399"/>
      <c r="AC25" s="399"/>
    </row>
    <row r="26" spans="1:29" s="17" customFormat="1" ht="15.75">
      <c r="A26" s="1216" t="s">
        <v>167</v>
      </c>
      <c r="B26" s="742" t="s">
        <v>42</v>
      </c>
      <c r="C26" s="507"/>
      <c r="D26" s="567" t="s">
        <v>572</v>
      </c>
      <c r="E26" s="1217"/>
      <c r="F26" s="1275"/>
      <c r="G26" s="1276">
        <v>2</v>
      </c>
      <c r="H26" s="562">
        <f t="shared" si="6"/>
        <v>60</v>
      </c>
      <c r="I26" s="595">
        <v>36</v>
      </c>
      <c r="J26" s="508"/>
      <c r="K26" s="508"/>
      <c r="L26" s="508">
        <v>36</v>
      </c>
      <c r="M26" s="1277">
        <f t="shared" si="7"/>
        <v>24</v>
      </c>
      <c r="N26" s="566"/>
      <c r="O26" s="567"/>
      <c r="P26" s="568">
        <v>4</v>
      </c>
      <c r="Q26" s="1278"/>
      <c r="R26" s="567"/>
      <c r="S26" s="720"/>
      <c r="T26" s="566"/>
      <c r="U26" s="567"/>
      <c r="V26" s="568"/>
      <c r="W26" s="566"/>
      <c r="X26" s="567"/>
      <c r="Y26" s="1279"/>
      <c r="Z26" s="731"/>
      <c r="AA26" s="399"/>
      <c r="AB26" s="399"/>
      <c r="AC26" s="399"/>
    </row>
    <row r="27" spans="1:29" s="17" customFormat="1" ht="15.75">
      <c r="A27" s="1216" t="s">
        <v>168</v>
      </c>
      <c r="B27" s="742" t="s">
        <v>42</v>
      </c>
      <c r="C27" s="507"/>
      <c r="D27" s="567">
        <v>3</v>
      </c>
      <c r="E27" s="1217"/>
      <c r="F27" s="1275"/>
      <c r="G27" s="1276">
        <v>3</v>
      </c>
      <c r="H27" s="562">
        <f t="shared" si="6"/>
        <v>90</v>
      </c>
      <c r="I27" s="595">
        <v>60</v>
      </c>
      <c r="J27" s="508">
        <v>4</v>
      </c>
      <c r="K27" s="508"/>
      <c r="L27" s="508">
        <v>56</v>
      </c>
      <c r="M27" s="1277">
        <f t="shared" si="7"/>
        <v>30</v>
      </c>
      <c r="N27" s="566"/>
      <c r="O27" s="567"/>
      <c r="P27" s="568"/>
      <c r="Q27" s="1278">
        <v>4</v>
      </c>
      <c r="R27" s="1280"/>
      <c r="S27" s="720"/>
      <c r="T27" s="566"/>
      <c r="U27" s="567"/>
      <c r="V27" s="568"/>
      <c r="W27" s="566"/>
      <c r="X27" s="567"/>
      <c r="Y27" s="1279"/>
      <c r="Z27" s="731"/>
      <c r="AA27" s="399"/>
      <c r="AB27" s="399"/>
      <c r="AC27" s="399"/>
    </row>
    <row r="28" spans="1:29" s="17" customFormat="1" ht="15.75">
      <c r="A28" s="1216" t="s">
        <v>169</v>
      </c>
      <c r="B28" s="742" t="s">
        <v>42</v>
      </c>
      <c r="C28" s="507"/>
      <c r="D28" s="1217"/>
      <c r="E28" s="1217"/>
      <c r="F28" s="1275"/>
      <c r="G28" s="1276">
        <v>1.5</v>
      </c>
      <c r="H28" s="562">
        <f t="shared" si="6"/>
        <v>45</v>
      </c>
      <c r="I28" s="595">
        <v>30</v>
      </c>
      <c r="J28" s="508"/>
      <c r="K28" s="508"/>
      <c r="L28" s="508">
        <v>30</v>
      </c>
      <c r="M28" s="1277">
        <f t="shared" si="7"/>
        <v>15</v>
      </c>
      <c r="N28" s="566"/>
      <c r="O28" s="567"/>
      <c r="P28" s="568"/>
      <c r="Q28" s="1281"/>
      <c r="R28" s="437">
        <v>4</v>
      </c>
      <c r="S28" s="1281"/>
      <c r="T28" s="566"/>
      <c r="U28" s="567"/>
      <c r="V28" s="568"/>
      <c r="W28" s="566"/>
      <c r="X28" s="567"/>
      <c r="Y28" s="1279"/>
      <c r="Z28" s="731"/>
      <c r="AA28" s="399"/>
      <c r="AB28" s="399"/>
      <c r="AC28" s="399"/>
    </row>
    <row r="29" spans="1:29" s="17" customFormat="1" ht="15.75">
      <c r="A29" s="1216" t="s">
        <v>170</v>
      </c>
      <c r="B29" s="742" t="s">
        <v>42</v>
      </c>
      <c r="C29" s="507"/>
      <c r="D29" s="567" t="s">
        <v>573</v>
      </c>
      <c r="E29" s="1217"/>
      <c r="F29" s="1275"/>
      <c r="G29" s="1276">
        <v>1.5</v>
      </c>
      <c r="H29" s="562">
        <f t="shared" si="6"/>
        <v>45</v>
      </c>
      <c r="I29" s="595">
        <v>30</v>
      </c>
      <c r="J29" s="508"/>
      <c r="K29" s="508"/>
      <c r="L29" s="508">
        <v>30</v>
      </c>
      <c r="M29" s="1277">
        <f t="shared" si="7"/>
        <v>15</v>
      </c>
      <c r="N29" s="566"/>
      <c r="O29" s="567"/>
      <c r="P29" s="568"/>
      <c r="Q29" s="1281"/>
      <c r="R29" s="437"/>
      <c r="S29" s="1281">
        <v>4</v>
      </c>
      <c r="T29" s="566"/>
      <c r="U29" s="567"/>
      <c r="V29" s="568"/>
      <c r="W29" s="566"/>
      <c r="X29" s="567"/>
      <c r="Y29" s="1279"/>
      <c r="Z29" s="731"/>
      <c r="AA29" s="399"/>
      <c r="AB29" s="399"/>
      <c r="AC29" s="399"/>
    </row>
    <row r="30" spans="1:29" s="17" customFormat="1" ht="67.5" customHeight="1" thickBot="1">
      <c r="A30" s="741" t="s">
        <v>171</v>
      </c>
      <c r="B30" s="1282" t="s">
        <v>42</v>
      </c>
      <c r="C30" s="1224"/>
      <c r="D30" s="1283" t="s">
        <v>574</v>
      </c>
      <c r="E30" s="1283"/>
      <c r="F30" s="1284"/>
      <c r="G30" s="1285"/>
      <c r="H30" s="743"/>
      <c r="I30" s="599">
        <f>SUM($J30:$L30)</f>
        <v>0</v>
      </c>
      <c r="J30" s="744"/>
      <c r="K30" s="744"/>
      <c r="L30" s="744"/>
      <c r="M30" s="755"/>
      <c r="N30" s="1286"/>
      <c r="O30" s="1287"/>
      <c r="P30" s="1288"/>
      <c r="Q30" s="1286"/>
      <c r="R30" s="1287"/>
      <c r="S30" s="1289"/>
      <c r="T30" s="1290" t="s">
        <v>43</v>
      </c>
      <c r="U30" s="1291" t="s">
        <v>43</v>
      </c>
      <c r="V30" s="1292" t="s">
        <v>43</v>
      </c>
      <c r="W30" s="1290" t="s">
        <v>43</v>
      </c>
      <c r="X30" s="1291" t="s">
        <v>43</v>
      </c>
      <c r="Y30" s="1293"/>
      <c r="Z30" s="731"/>
      <c r="AA30" s="399"/>
      <c r="AB30" s="399"/>
      <c r="AC30" s="399"/>
    </row>
    <row r="31" spans="1:29" s="17" customFormat="1" ht="16.5" customHeight="1" thickBot="1">
      <c r="A31" s="2557" t="s">
        <v>92</v>
      </c>
      <c r="B31" s="2565"/>
      <c r="C31" s="2565"/>
      <c r="D31" s="2565"/>
      <c r="E31" s="2565"/>
      <c r="F31" s="2566"/>
      <c r="G31" s="1294">
        <f>SUM(G24:G30)</f>
        <v>13</v>
      </c>
      <c r="H31" s="765">
        <f>G31*30</f>
        <v>390</v>
      </c>
      <c r="I31" s="1295">
        <f>I$23</f>
        <v>252</v>
      </c>
      <c r="J31" s="1295">
        <f>J$23</f>
        <v>12</v>
      </c>
      <c r="K31" s="1295">
        <f>K$23</f>
        <v>0</v>
      </c>
      <c r="L31" s="1295">
        <f>L$23</f>
        <v>240</v>
      </c>
      <c r="M31" s="1296">
        <f>SUM(M24:M30)</f>
        <v>138</v>
      </c>
      <c r="N31" s="1297">
        <f>SUM(N$23:N$30)</f>
        <v>4</v>
      </c>
      <c r="O31" s="1297">
        <f>SUM(O$23:O$30)</f>
        <v>4</v>
      </c>
      <c r="P31" s="1298">
        <f>SUM(P$23:P$30)</f>
        <v>4</v>
      </c>
      <c r="Q31" s="1299">
        <v>4</v>
      </c>
      <c r="R31" s="1295">
        <v>4</v>
      </c>
      <c r="S31" s="1295">
        <v>4</v>
      </c>
      <c r="T31" s="1296">
        <f aca="true" t="shared" si="8" ref="T31:Y31">T23</f>
        <v>0</v>
      </c>
      <c r="U31" s="1296">
        <f t="shared" si="8"/>
        <v>0</v>
      </c>
      <c r="V31" s="1296">
        <f t="shared" si="8"/>
        <v>0</v>
      </c>
      <c r="W31" s="1296">
        <f t="shared" si="8"/>
        <v>0</v>
      </c>
      <c r="X31" s="1296">
        <f t="shared" si="8"/>
        <v>0</v>
      </c>
      <c r="Y31" s="1300">
        <f t="shared" si="8"/>
        <v>0</v>
      </c>
      <c r="Z31" s="731"/>
      <c r="AA31" s="399"/>
      <c r="AB31" s="399"/>
      <c r="AC31" s="399"/>
    </row>
    <row r="32" spans="1:29" s="17" customFormat="1" ht="20.25" customHeight="1" thickBot="1">
      <c r="A32" s="2628" t="s">
        <v>91</v>
      </c>
      <c r="B32" s="2629"/>
      <c r="C32" s="2629"/>
      <c r="D32" s="2629"/>
      <c r="E32" s="2629"/>
      <c r="F32" s="2630"/>
      <c r="G32" s="1301">
        <f aca="true" t="shared" si="9" ref="G32:Y32">G$22+G$31</f>
        <v>31.5</v>
      </c>
      <c r="H32" s="1302">
        <f t="shared" si="9"/>
        <v>945</v>
      </c>
      <c r="I32" s="1302">
        <f t="shared" si="9"/>
        <v>484</v>
      </c>
      <c r="J32" s="1302">
        <f t="shared" si="9"/>
        <v>92</v>
      </c>
      <c r="K32" s="1302">
        <f t="shared" si="9"/>
        <v>0</v>
      </c>
      <c r="L32" s="1302">
        <f t="shared" si="9"/>
        <v>392</v>
      </c>
      <c r="M32" s="1302">
        <f t="shared" si="9"/>
        <v>461</v>
      </c>
      <c r="N32" s="1301">
        <f t="shared" si="9"/>
        <v>9</v>
      </c>
      <c r="O32" s="1301">
        <f t="shared" si="9"/>
        <v>6</v>
      </c>
      <c r="P32" s="1301">
        <f t="shared" si="9"/>
        <v>6</v>
      </c>
      <c r="Q32" s="1301">
        <f t="shared" si="9"/>
        <v>9</v>
      </c>
      <c r="R32" s="1301">
        <f t="shared" si="9"/>
        <v>7</v>
      </c>
      <c r="S32" s="1301">
        <f t="shared" si="9"/>
        <v>7</v>
      </c>
      <c r="T32" s="1301">
        <f t="shared" si="9"/>
        <v>0</v>
      </c>
      <c r="U32" s="1301">
        <f t="shared" si="9"/>
        <v>0</v>
      </c>
      <c r="V32" s="1301">
        <f t="shared" si="9"/>
        <v>0</v>
      </c>
      <c r="W32" s="1301">
        <f t="shared" si="9"/>
        <v>0</v>
      </c>
      <c r="X32" s="1301">
        <f t="shared" si="9"/>
        <v>0</v>
      </c>
      <c r="Y32" s="1303">
        <f t="shared" si="9"/>
        <v>2</v>
      </c>
      <c r="Z32" s="399"/>
      <c r="AA32" s="399"/>
      <c r="AB32" s="399"/>
      <c r="AC32" s="399"/>
    </row>
    <row r="33" spans="1:29" s="17" customFormat="1" ht="18.75" customHeight="1">
      <c r="A33" s="2536" t="s">
        <v>519</v>
      </c>
      <c r="B33" s="2537"/>
      <c r="C33" s="2537"/>
      <c r="D33" s="2537"/>
      <c r="E33" s="2537"/>
      <c r="F33" s="2538"/>
      <c r="G33" s="1304"/>
      <c r="H33" s="1304"/>
      <c r="I33" s="1304"/>
      <c r="J33" s="1304"/>
      <c r="K33" s="1304"/>
      <c r="L33" s="1304"/>
      <c r="M33" s="1304"/>
      <c r="N33" s="1304"/>
      <c r="O33" s="1304"/>
      <c r="P33" s="1305"/>
      <c r="Q33" s="1304"/>
      <c r="R33" s="1304"/>
      <c r="S33" s="1304"/>
      <c r="T33" s="1304"/>
      <c r="U33" s="1304"/>
      <c r="V33" s="1304"/>
      <c r="W33" s="1304"/>
      <c r="X33" s="1304"/>
      <c r="Y33" s="1304"/>
      <c r="Z33" s="399"/>
      <c r="AA33" s="399"/>
      <c r="AB33" s="399"/>
      <c r="AC33" s="399"/>
    </row>
    <row r="34" spans="1:29" s="17" customFormat="1" ht="24.75" customHeight="1" thickBot="1">
      <c r="A34" s="2539"/>
      <c r="B34" s="2540"/>
      <c r="C34" s="2540"/>
      <c r="D34" s="2540"/>
      <c r="E34" s="2540"/>
      <c r="F34" s="2541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399"/>
      <c r="AA34" s="399"/>
      <c r="AB34" s="399"/>
      <c r="AC34" s="399"/>
    </row>
    <row r="35" spans="1:29" s="17" customFormat="1" ht="24" customHeight="1" thickBot="1">
      <c r="A35" s="2530" t="s">
        <v>90</v>
      </c>
      <c r="B35" s="2531"/>
      <c r="C35" s="2531"/>
      <c r="D35" s="2531"/>
      <c r="E35" s="2531"/>
      <c r="F35" s="2531"/>
      <c r="G35" s="2531"/>
      <c r="H35" s="2531"/>
      <c r="I35" s="2531"/>
      <c r="J35" s="2531"/>
      <c r="K35" s="2531"/>
      <c r="L35" s="2531"/>
      <c r="M35" s="2531"/>
      <c r="N35" s="2531"/>
      <c r="O35" s="2531"/>
      <c r="P35" s="2531"/>
      <c r="Q35" s="2531"/>
      <c r="R35" s="2531"/>
      <c r="S35" s="2531"/>
      <c r="T35" s="2531"/>
      <c r="U35" s="2531"/>
      <c r="V35" s="2531"/>
      <c r="W35" s="2531"/>
      <c r="X35" s="2531"/>
      <c r="Y35" s="2532"/>
      <c r="Z35" s="399"/>
      <c r="AA35" s="399"/>
      <c r="AB35" s="399"/>
      <c r="AC35" s="399"/>
    </row>
    <row r="36" spans="1:30" s="399" customFormat="1" ht="24" customHeight="1">
      <c r="A36" s="1306"/>
      <c r="B36" s="1307" t="s">
        <v>518</v>
      </c>
      <c r="C36" s="1308"/>
      <c r="D36" s="1309" t="s">
        <v>27</v>
      </c>
      <c r="E36" s="1309"/>
      <c r="F36" s="1310"/>
      <c r="G36" s="1311">
        <v>2</v>
      </c>
      <c r="H36" s="1312">
        <f>G36*30</f>
        <v>60</v>
      </c>
      <c r="I36" s="1313">
        <f>J36+K36+L36</f>
        <v>30</v>
      </c>
      <c r="J36" s="1314">
        <v>15</v>
      </c>
      <c r="K36" s="1315"/>
      <c r="L36" s="1315">
        <v>15</v>
      </c>
      <c r="M36" s="1316">
        <f>H36-I36</f>
        <v>30</v>
      </c>
      <c r="N36" s="1317">
        <v>2</v>
      </c>
      <c r="O36" s="1318"/>
      <c r="P36" s="1319"/>
      <c r="Q36" s="1320"/>
      <c r="R36" s="1321"/>
      <c r="S36" s="1322"/>
      <c r="T36" s="1323"/>
      <c r="U36" s="1324"/>
      <c r="V36" s="1319"/>
      <c r="W36" s="1320"/>
      <c r="X36" s="1321"/>
      <c r="Y36" s="1322"/>
      <c r="Z36" s="731"/>
      <c r="AD36" s="731"/>
    </row>
    <row r="37" spans="1:29" s="17" customFormat="1" ht="36" customHeight="1">
      <c r="A37" s="1201" t="s">
        <v>172</v>
      </c>
      <c r="B37" s="1325" t="s">
        <v>524</v>
      </c>
      <c r="C37" s="1326"/>
      <c r="D37" s="1327" t="s">
        <v>565</v>
      </c>
      <c r="E37" s="1327"/>
      <c r="F37" s="1328"/>
      <c r="G37" s="471">
        <v>2</v>
      </c>
      <c r="H37" s="1329">
        <f>G37*30</f>
        <v>60</v>
      </c>
      <c r="I37" s="1327">
        <f>J37+L37</f>
        <v>30</v>
      </c>
      <c r="J37" s="1327">
        <v>20</v>
      </c>
      <c r="K37" s="1327"/>
      <c r="L37" s="1327">
        <v>10</v>
      </c>
      <c r="M37" s="1328">
        <f>H37-I37</f>
        <v>30</v>
      </c>
      <c r="N37" s="1330"/>
      <c r="O37" s="1327"/>
      <c r="P37" s="1331"/>
      <c r="Q37" s="1329"/>
      <c r="R37" s="1327">
        <v>3</v>
      </c>
      <c r="S37" s="1328"/>
      <c r="T37" s="1330"/>
      <c r="U37" s="1327"/>
      <c r="V37" s="1331"/>
      <c r="W37" s="1329"/>
      <c r="X37" s="1327"/>
      <c r="Y37" s="1328"/>
      <c r="Z37" s="731"/>
      <c r="AA37" s="399"/>
      <c r="AB37" s="399"/>
      <c r="AC37" s="399"/>
    </row>
    <row r="38" spans="1:29" s="17" customFormat="1" ht="15.75">
      <c r="A38" s="1201" t="s">
        <v>192</v>
      </c>
      <c r="B38" s="1332" t="s">
        <v>52</v>
      </c>
      <c r="C38" s="1333"/>
      <c r="D38" s="585"/>
      <c r="E38" s="585"/>
      <c r="F38" s="586"/>
      <c r="G38" s="1057">
        <f aca="true" t="shared" si="10" ref="G38:M38">SUM(G$39:G$41)</f>
        <v>6.5</v>
      </c>
      <c r="H38" s="604">
        <f t="shared" si="10"/>
        <v>195</v>
      </c>
      <c r="I38" s="1334">
        <f t="shared" si="10"/>
        <v>99</v>
      </c>
      <c r="J38" s="1334">
        <f t="shared" si="10"/>
        <v>33</v>
      </c>
      <c r="K38" s="1334">
        <f t="shared" si="10"/>
        <v>66</v>
      </c>
      <c r="L38" s="1334">
        <f t="shared" si="10"/>
        <v>0</v>
      </c>
      <c r="M38" s="1335">
        <f t="shared" si="10"/>
        <v>96</v>
      </c>
      <c r="N38" s="1272"/>
      <c r="O38" s="592"/>
      <c r="P38" s="721"/>
      <c r="Q38" s="591"/>
      <c r="R38" s="592"/>
      <c r="S38" s="593"/>
      <c r="T38" s="1272"/>
      <c r="U38" s="592"/>
      <c r="V38" s="721"/>
      <c r="W38" s="591"/>
      <c r="X38" s="592"/>
      <c r="Y38" s="593"/>
      <c r="Z38" s="731"/>
      <c r="AA38" s="399"/>
      <c r="AB38" s="399"/>
      <c r="AC38" s="399"/>
    </row>
    <row r="39" spans="1:29" s="17" customFormat="1" ht="15.75">
      <c r="A39" s="742" t="s">
        <v>220</v>
      </c>
      <c r="B39" s="1336" t="s">
        <v>52</v>
      </c>
      <c r="C39" s="558"/>
      <c r="D39" s="559">
        <v>1</v>
      </c>
      <c r="E39" s="571"/>
      <c r="F39" s="560"/>
      <c r="G39" s="515">
        <v>3</v>
      </c>
      <c r="H39" s="562">
        <f aca="true" t="shared" si="11" ref="H39:H63">$G39*30</f>
        <v>90</v>
      </c>
      <c r="I39" s="595">
        <f aca="true" t="shared" si="12" ref="I39:I63">SUM($J39:$L39)</f>
        <v>45</v>
      </c>
      <c r="J39" s="596">
        <v>15</v>
      </c>
      <c r="K39" s="597">
        <v>30</v>
      </c>
      <c r="L39" s="597"/>
      <c r="M39" s="565">
        <f aca="true" t="shared" si="13" ref="M39:M63">$H39-$I39</f>
        <v>45</v>
      </c>
      <c r="N39" s="511">
        <v>3</v>
      </c>
      <c r="O39" s="510"/>
      <c r="P39" s="722"/>
      <c r="Q39" s="566"/>
      <c r="R39" s="567"/>
      <c r="S39" s="568"/>
      <c r="T39" s="1278"/>
      <c r="U39" s="567"/>
      <c r="V39" s="720"/>
      <c r="W39" s="566"/>
      <c r="X39" s="567"/>
      <c r="Y39" s="568"/>
      <c r="Z39" s="731"/>
      <c r="AA39" s="399"/>
      <c r="AB39" s="399"/>
      <c r="AC39" s="399"/>
    </row>
    <row r="40" spans="1:29" s="17" customFormat="1" ht="15.75">
      <c r="A40" s="742" t="s">
        <v>221</v>
      </c>
      <c r="B40" s="1336" t="s">
        <v>52</v>
      </c>
      <c r="C40" s="558"/>
      <c r="D40" s="571"/>
      <c r="E40" s="571"/>
      <c r="F40" s="560"/>
      <c r="G40" s="515">
        <v>1.5</v>
      </c>
      <c r="H40" s="562">
        <f t="shared" si="11"/>
        <v>45</v>
      </c>
      <c r="I40" s="595">
        <f t="shared" si="12"/>
        <v>27</v>
      </c>
      <c r="J40" s="598">
        <v>9</v>
      </c>
      <c r="K40" s="559">
        <v>18</v>
      </c>
      <c r="L40" s="559"/>
      <c r="M40" s="565">
        <f t="shared" si="13"/>
        <v>18</v>
      </c>
      <c r="N40" s="511"/>
      <c r="O40" s="510">
        <v>3</v>
      </c>
      <c r="P40" s="722"/>
      <c r="Q40" s="566"/>
      <c r="R40" s="567"/>
      <c r="S40" s="568"/>
      <c r="T40" s="1278"/>
      <c r="U40" s="567"/>
      <c r="V40" s="720"/>
      <c r="W40" s="566"/>
      <c r="X40" s="567"/>
      <c r="Y40" s="568"/>
      <c r="Z40" s="731"/>
      <c r="AA40" s="399"/>
      <c r="AB40" s="399"/>
      <c r="AC40" s="399"/>
    </row>
    <row r="41" spans="1:29" s="17" customFormat="1" ht="15.75">
      <c r="A41" s="742" t="s">
        <v>398</v>
      </c>
      <c r="B41" s="1336" t="s">
        <v>52</v>
      </c>
      <c r="C41" s="558" t="s">
        <v>563</v>
      </c>
      <c r="D41" s="571"/>
      <c r="E41" s="571"/>
      <c r="F41" s="560"/>
      <c r="G41" s="515">
        <v>2</v>
      </c>
      <c r="H41" s="562">
        <f t="shared" si="11"/>
        <v>60</v>
      </c>
      <c r="I41" s="599">
        <f t="shared" si="12"/>
        <v>27</v>
      </c>
      <c r="J41" s="563">
        <v>9</v>
      </c>
      <c r="K41" s="564">
        <v>18</v>
      </c>
      <c r="L41" s="564"/>
      <c r="M41" s="565">
        <f t="shared" si="13"/>
        <v>33</v>
      </c>
      <c r="N41" s="511"/>
      <c r="O41" s="510"/>
      <c r="P41" s="722">
        <v>3</v>
      </c>
      <c r="Q41" s="566"/>
      <c r="R41" s="567"/>
      <c r="S41" s="568"/>
      <c r="T41" s="1278"/>
      <c r="U41" s="567"/>
      <c r="V41" s="720"/>
      <c r="W41" s="566"/>
      <c r="X41" s="567"/>
      <c r="Y41" s="568"/>
      <c r="Z41" s="731"/>
      <c r="AA41" s="399"/>
      <c r="AB41" s="399"/>
      <c r="AC41" s="399"/>
    </row>
    <row r="42" spans="1:29" s="17" customFormat="1" ht="15.75">
      <c r="A42" s="742" t="s">
        <v>399</v>
      </c>
      <c r="B42" s="1336" t="s">
        <v>318</v>
      </c>
      <c r="C42" s="594"/>
      <c r="D42" s="571"/>
      <c r="E42" s="571"/>
      <c r="F42" s="560"/>
      <c r="G42" s="746">
        <f>SUM(G$43:G$46)</f>
        <v>16</v>
      </c>
      <c r="H42" s="605">
        <f aca="true" t="shared" si="14" ref="H42:M42">SUM(H$43:H$46)</f>
        <v>480</v>
      </c>
      <c r="I42" s="1337">
        <f t="shared" si="14"/>
        <v>258</v>
      </c>
      <c r="J42" s="1337">
        <f t="shared" si="14"/>
        <v>129</v>
      </c>
      <c r="K42" s="1337">
        <f t="shared" si="14"/>
        <v>0</v>
      </c>
      <c r="L42" s="1337">
        <f t="shared" si="14"/>
        <v>129</v>
      </c>
      <c r="M42" s="1338">
        <f t="shared" si="14"/>
        <v>222</v>
      </c>
      <c r="N42" s="1278"/>
      <c r="O42" s="567"/>
      <c r="P42" s="720"/>
      <c r="Q42" s="566"/>
      <c r="R42" s="567"/>
      <c r="S42" s="568"/>
      <c r="T42" s="1278"/>
      <c r="U42" s="567"/>
      <c r="V42" s="720"/>
      <c r="W42" s="566"/>
      <c r="X42" s="567"/>
      <c r="Y42" s="568"/>
      <c r="Z42" s="731"/>
      <c r="AA42" s="399"/>
      <c r="AB42" s="399"/>
      <c r="AC42" s="399"/>
    </row>
    <row r="43" spans="1:29" s="17" customFormat="1" ht="15.75">
      <c r="A43" s="1216" t="s">
        <v>400</v>
      </c>
      <c r="B43" s="1336" t="s">
        <v>318</v>
      </c>
      <c r="C43" s="594"/>
      <c r="D43" s="559">
        <v>1</v>
      </c>
      <c r="E43" s="571"/>
      <c r="F43" s="560"/>
      <c r="G43" s="515">
        <v>5.5</v>
      </c>
      <c r="H43" s="562">
        <f t="shared" si="11"/>
        <v>165</v>
      </c>
      <c r="I43" s="595">
        <f t="shared" si="12"/>
        <v>90</v>
      </c>
      <c r="J43" s="596">
        <v>45</v>
      </c>
      <c r="K43" s="597"/>
      <c r="L43" s="597">
        <v>45</v>
      </c>
      <c r="M43" s="565">
        <f t="shared" si="13"/>
        <v>75</v>
      </c>
      <c r="N43" s="511">
        <v>6</v>
      </c>
      <c r="O43" s="510"/>
      <c r="P43" s="722"/>
      <c r="Q43" s="566"/>
      <c r="R43" s="567"/>
      <c r="S43" s="568"/>
      <c r="T43" s="1278"/>
      <c r="U43" s="567"/>
      <c r="V43" s="720"/>
      <c r="W43" s="566"/>
      <c r="X43" s="567"/>
      <c r="Y43" s="568"/>
      <c r="Z43" s="731"/>
      <c r="AA43" s="399"/>
      <c r="AB43" s="399"/>
      <c r="AC43" s="399"/>
    </row>
    <row r="44" spans="1:29" s="17" customFormat="1" ht="15.75">
      <c r="A44" s="1216" t="s">
        <v>401</v>
      </c>
      <c r="B44" s="1336" t="s">
        <v>318</v>
      </c>
      <c r="C44" s="558" t="s">
        <v>564</v>
      </c>
      <c r="D44" s="571"/>
      <c r="E44" s="571"/>
      <c r="F44" s="560"/>
      <c r="G44" s="515">
        <v>3.5</v>
      </c>
      <c r="H44" s="562">
        <f t="shared" si="11"/>
        <v>105</v>
      </c>
      <c r="I44" s="595">
        <f t="shared" si="12"/>
        <v>54</v>
      </c>
      <c r="J44" s="598">
        <v>27</v>
      </c>
      <c r="K44" s="559"/>
      <c r="L44" s="559">
        <v>27</v>
      </c>
      <c r="M44" s="565">
        <f t="shared" si="13"/>
        <v>51</v>
      </c>
      <c r="N44" s="511"/>
      <c r="O44" s="511">
        <v>6</v>
      </c>
      <c r="P44" s="722"/>
      <c r="Q44" s="566"/>
      <c r="R44" s="567"/>
      <c r="S44" s="568"/>
      <c r="T44" s="1278"/>
      <c r="U44" s="567"/>
      <c r="V44" s="720"/>
      <c r="W44" s="566"/>
      <c r="X44" s="567"/>
      <c r="Y44" s="568"/>
      <c r="Z44" s="731"/>
      <c r="AA44" s="399"/>
      <c r="AB44" s="399"/>
      <c r="AC44" s="399"/>
    </row>
    <row r="45" spans="1:29" s="17" customFormat="1" ht="15.75">
      <c r="A45" s="1216" t="s">
        <v>402</v>
      </c>
      <c r="B45" s="1336" t="s">
        <v>318</v>
      </c>
      <c r="C45" s="594"/>
      <c r="D45" s="559" t="s">
        <v>563</v>
      </c>
      <c r="E45" s="571"/>
      <c r="F45" s="560"/>
      <c r="G45" s="515">
        <v>3.5</v>
      </c>
      <c r="H45" s="562">
        <f t="shared" si="11"/>
        <v>105</v>
      </c>
      <c r="I45" s="595">
        <f t="shared" si="12"/>
        <v>54</v>
      </c>
      <c r="J45" s="598">
        <v>27</v>
      </c>
      <c r="K45" s="559"/>
      <c r="L45" s="559">
        <v>27</v>
      </c>
      <c r="M45" s="565">
        <f t="shared" si="13"/>
        <v>51</v>
      </c>
      <c r="N45" s="511"/>
      <c r="O45" s="510"/>
      <c r="P45" s="722">
        <v>6</v>
      </c>
      <c r="Q45" s="566"/>
      <c r="R45" s="567"/>
      <c r="S45" s="568"/>
      <c r="T45" s="1278"/>
      <c r="U45" s="567"/>
      <c r="V45" s="720"/>
      <c r="W45" s="566"/>
      <c r="X45" s="567"/>
      <c r="Y45" s="568"/>
      <c r="Z45" s="731"/>
      <c r="AA45" s="399"/>
      <c r="AB45" s="399"/>
      <c r="AC45" s="399"/>
    </row>
    <row r="46" spans="1:29" s="17" customFormat="1" ht="15.75">
      <c r="A46" s="1216" t="s">
        <v>403</v>
      </c>
      <c r="B46" s="1336" t="s">
        <v>318</v>
      </c>
      <c r="C46" s="558">
        <v>3</v>
      </c>
      <c r="D46" s="571"/>
      <c r="E46" s="571"/>
      <c r="F46" s="560"/>
      <c r="G46" s="515">
        <v>3.5</v>
      </c>
      <c r="H46" s="562">
        <f t="shared" si="11"/>
        <v>105</v>
      </c>
      <c r="I46" s="595">
        <f t="shared" si="12"/>
        <v>60</v>
      </c>
      <c r="J46" s="598">
        <v>30</v>
      </c>
      <c r="K46" s="559"/>
      <c r="L46" s="559">
        <v>30</v>
      </c>
      <c r="M46" s="565">
        <f t="shared" si="13"/>
        <v>45</v>
      </c>
      <c r="N46" s="1278"/>
      <c r="O46" s="567"/>
      <c r="P46" s="720"/>
      <c r="Q46" s="569">
        <v>4</v>
      </c>
      <c r="R46" s="510"/>
      <c r="S46" s="570"/>
      <c r="T46" s="1278"/>
      <c r="U46" s="567"/>
      <c r="V46" s="720"/>
      <c r="W46" s="566"/>
      <c r="X46" s="567"/>
      <c r="Y46" s="568"/>
      <c r="Z46" s="731"/>
      <c r="AA46" s="399"/>
      <c r="AB46" s="399"/>
      <c r="AC46" s="399"/>
    </row>
    <row r="47" spans="1:29" s="17" customFormat="1" ht="31.5">
      <c r="A47" s="742" t="s">
        <v>173</v>
      </c>
      <c r="B47" s="1336" t="s">
        <v>54</v>
      </c>
      <c r="C47" s="558"/>
      <c r="D47" s="571"/>
      <c r="E47" s="571"/>
      <c r="F47" s="560"/>
      <c r="G47" s="746">
        <f>SUM(G$48:G$50)</f>
        <v>8</v>
      </c>
      <c r="H47" s="605">
        <f aca="true" t="shared" si="15" ref="H47:M47">SUM(H$48:H$50)</f>
        <v>240</v>
      </c>
      <c r="I47" s="1337">
        <f t="shared" si="15"/>
        <v>123</v>
      </c>
      <c r="J47" s="1337">
        <f t="shared" si="15"/>
        <v>30</v>
      </c>
      <c r="K47" s="1337">
        <f t="shared" si="15"/>
        <v>0</v>
      </c>
      <c r="L47" s="1337">
        <f t="shared" si="15"/>
        <v>93</v>
      </c>
      <c r="M47" s="1338">
        <f t="shared" si="15"/>
        <v>117</v>
      </c>
      <c r="N47" s="1278"/>
      <c r="O47" s="567"/>
      <c r="P47" s="720"/>
      <c r="Q47" s="566"/>
      <c r="R47" s="567"/>
      <c r="S47" s="568"/>
      <c r="T47" s="1278"/>
      <c r="U47" s="567"/>
      <c r="V47" s="720"/>
      <c r="W47" s="566"/>
      <c r="X47" s="567"/>
      <c r="Y47" s="568"/>
      <c r="Z47" s="731"/>
      <c r="AA47" s="399"/>
      <c r="AB47" s="399"/>
      <c r="AC47" s="399"/>
    </row>
    <row r="48" spans="1:29" s="17" customFormat="1" ht="31.5">
      <c r="A48" s="742" t="s">
        <v>222</v>
      </c>
      <c r="B48" s="1336" t="s">
        <v>54</v>
      </c>
      <c r="C48" s="558">
        <v>1</v>
      </c>
      <c r="D48" s="571"/>
      <c r="E48" s="571"/>
      <c r="F48" s="560"/>
      <c r="G48" s="515">
        <v>4</v>
      </c>
      <c r="H48" s="562">
        <f t="shared" si="11"/>
        <v>120</v>
      </c>
      <c r="I48" s="595">
        <f t="shared" si="12"/>
        <v>60</v>
      </c>
      <c r="J48" s="596">
        <v>30</v>
      </c>
      <c r="K48" s="597"/>
      <c r="L48" s="597">
        <v>30</v>
      </c>
      <c r="M48" s="565">
        <f t="shared" si="13"/>
        <v>60</v>
      </c>
      <c r="N48" s="511">
        <v>4</v>
      </c>
      <c r="O48" s="510"/>
      <c r="P48" s="722"/>
      <c r="Q48" s="569"/>
      <c r="R48" s="510"/>
      <c r="S48" s="568"/>
      <c r="T48" s="1278"/>
      <c r="U48" s="567"/>
      <c r="V48" s="720"/>
      <c r="W48" s="566"/>
      <c r="X48" s="567"/>
      <c r="Y48" s="568"/>
      <c r="Z48" s="731"/>
      <c r="AA48" s="399"/>
      <c r="AB48" s="399"/>
      <c r="AC48" s="399"/>
    </row>
    <row r="49" spans="1:29" s="17" customFormat="1" ht="31.5">
      <c r="A49" s="1339" t="s">
        <v>223</v>
      </c>
      <c r="B49" s="1336" t="s">
        <v>54</v>
      </c>
      <c r="C49" s="558"/>
      <c r="D49" s="571" t="s">
        <v>564</v>
      </c>
      <c r="E49" s="571"/>
      <c r="F49" s="560"/>
      <c r="G49" s="515">
        <v>2</v>
      </c>
      <c r="H49" s="562">
        <f t="shared" si="11"/>
        <v>60</v>
      </c>
      <c r="I49" s="595">
        <f t="shared" si="12"/>
        <v>36</v>
      </c>
      <c r="J49" s="598"/>
      <c r="K49" s="559"/>
      <c r="L49" s="559">
        <v>36</v>
      </c>
      <c r="M49" s="565">
        <f t="shared" si="13"/>
        <v>24</v>
      </c>
      <c r="N49" s="511"/>
      <c r="O49" s="510">
        <v>4</v>
      </c>
      <c r="P49" s="722"/>
      <c r="Q49" s="569"/>
      <c r="R49" s="510"/>
      <c r="S49" s="568"/>
      <c r="T49" s="1278"/>
      <c r="U49" s="567"/>
      <c r="V49" s="720"/>
      <c r="W49" s="566"/>
      <c r="X49" s="567"/>
      <c r="Y49" s="568"/>
      <c r="Z49" s="731"/>
      <c r="AA49" s="399"/>
      <c r="AB49" s="399"/>
      <c r="AC49" s="399"/>
    </row>
    <row r="50" spans="1:29" s="17" customFormat="1" ht="31.5">
      <c r="A50" s="1339" t="s">
        <v>404</v>
      </c>
      <c r="B50" s="1336" t="s">
        <v>54</v>
      </c>
      <c r="C50" s="558"/>
      <c r="D50" s="559" t="s">
        <v>575</v>
      </c>
      <c r="E50" s="571"/>
      <c r="F50" s="560"/>
      <c r="G50" s="515">
        <v>2</v>
      </c>
      <c r="H50" s="562">
        <f t="shared" si="11"/>
        <v>60</v>
      </c>
      <c r="I50" s="599">
        <f t="shared" si="12"/>
        <v>27</v>
      </c>
      <c r="J50" s="563"/>
      <c r="K50" s="564"/>
      <c r="L50" s="564">
        <v>27</v>
      </c>
      <c r="M50" s="565">
        <f t="shared" si="13"/>
        <v>33</v>
      </c>
      <c r="N50" s="511"/>
      <c r="O50" s="510"/>
      <c r="P50" s="722">
        <v>3</v>
      </c>
      <c r="Q50" s="569"/>
      <c r="R50" s="510"/>
      <c r="S50" s="568"/>
      <c r="T50" s="1278"/>
      <c r="U50" s="567"/>
      <c r="V50" s="720"/>
      <c r="W50" s="566"/>
      <c r="X50" s="567"/>
      <c r="Y50" s="568"/>
      <c r="Z50" s="731"/>
      <c r="AA50" s="399"/>
      <c r="AB50" s="399"/>
      <c r="AC50" s="399"/>
    </row>
    <row r="51" spans="1:29" s="17" customFormat="1" ht="15.75">
      <c r="A51" s="742" t="s">
        <v>405</v>
      </c>
      <c r="B51" s="1336" t="s">
        <v>55</v>
      </c>
      <c r="C51" s="594"/>
      <c r="D51" s="571"/>
      <c r="E51" s="571"/>
      <c r="F51" s="560"/>
      <c r="G51" s="746">
        <f>SUM(G$52:G$54)</f>
        <v>7.5</v>
      </c>
      <c r="H51" s="605">
        <f aca="true" t="shared" si="16" ref="H51:M51">SUM(H$52:H$54)</f>
        <v>225</v>
      </c>
      <c r="I51" s="1337">
        <f t="shared" si="16"/>
        <v>132</v>
      </c>
      <c r="J51" s="1337">
        <f t="shared" si="16"/>
        <v>66</v>
      </c>
      <c r="K51" s="1337">
        <f t="shared" si="16"/>
        <v>0</v>
      </c>
      <c r="L51" s="1337">
        <f t="shared" si="16"/>
        <v>66</v>
      </c>
      <c r="M51" s="1338">
        <f t="shared" si="16"/>
        <v>93</v>
      </c>
      <c r="N51" s="511"/>
      <c r="O51" s="510"/>
      <c r="P51" s="722"/>
      <c r="Q51" s="569"/>
      <c r="R51" s="510"/>
      <c r="S51" s="568"/>
      <c r="T51" s="1278"/>
      <c r="U51" s="567"/>
      <c r="V51" s="720"/>
      <c r="W51" s="566"/>
      <c r="X51" s="567"/>
      <c r="Y51" s="568"/>
      <c r="Z51" s="731"/>
      <c r="AA51" s="399"/>
      <c r="AB51" s="399"/>
      <c r="AC51" s="399"/>
    </row>
    <row r="52" spans="1:29" s="17" customFormat="1" ht="15.75">
      <c r="A52" s="742" t="s">
        <v>406</v>
      </c>
      <c r="B52" s="1336" t="s">
        <v>55</v>
      </c>
      <c r="C52" s="594"/>
      <c r="D52" s="559">
        <v>3</v>
      </c>
      <c r="E52" s="571"/>
      <c r="F52" s="560"/>
      <c r="G52" s="515">
        <v>3.5</v>
      </c>
      <c r="H52" s="562">
        <f t="shared" si="11"/>
        <v>105</v>
      </c>
      <c r="I52" s="595">
        <f t="shared" si="12"/>
        <v>60</v>
      </c>
      <c r="J52" s="596">
        <v>30</v>
      </c>
      <c r="K52" s="597"/>
      <c r="L52" s="597">
        <v>30</v>
      </c>
      <c r="M52" s="565">
        <f t="shared" si="13"/>
        <v>45</v>
      </c>
      <c r="N52" s="511"/>
      <c r="O52" s="510"/>
      <c r="P52" s="722"/>
      <c r="Q52" s="569">
        <v>4</v>
      </c>
      <c r="R52" s="510"/>
      <c r="S52" s="568"/>
      <c r="T52" s="1278"/>
      <c r="U52" s="567"/>
      <c r="V52" s="720"/>
      <c r="W52" s="566"/>
      <c r="X52" s="567"/>
      <c r="Y52" s="568"/>
      <c r="Z52" s="731"/>
      <c r="AA52" s="399"/>
      <c r="AB52" s="399"/>
      <c r="AC52" s="399"/>
    </row>
    <row r="53" spans="1:29" s="17" customFormat="1" ht="15.75">
      <c r="A53" s="742" t="s">
        <v>407</v>
      </c>
      <c r="B53" s="1336" t="s">
        <v>55</v>
      </c>
      <c r="C53" s="594"/>
      <c r="D53" s="571"/>
      <c r="E53" s="571"/>
      <c r="F53" s="560"/>
      <c r="G53" s="515">
        <v>2</v>
      </c>
      <c r="H53" s="562">
        <f t="shared" si="11"/>
        <v>60</v>
      </c>
      <c r="I53" s="595">
        <f t="shared" si="12"/>
        <v>36</v>
      </c>
      <c r="J53" s="598">
        <v>18</v>
      </c>
      <c r="K53" s="559"/>
      <c r="L53" s="559">
        <v>18</v>
      </c>
      <c r="M53" s="565">
        <f t="shared" si="13"/>
        <v>24</v>
      </c>
      <c r="N53" s="511"/>
      <c r="O53" s="510"/>
      <c r="P53" s="722"/>
      <c r="Q53" s="569"/>
      <c r="R53" s="510">
        <v>4</v>
      </c>
      <c r="S53" s="568"/>
      <c r="T53" s="1278"/>
      <c r="U53" s="567"/>
      <c r="V53" s="720"/>
      <c r="W53" s="566"/>
      <c r="X53" s="567"/>
      <c r="Y53" s="568"/>
      <c r="Z53" s="731"/>
      <c r="AA53" s="399"/>
      <c r="AB53" s="399"/>
      <c r="AC53" s="399"/>
    </row>
    <row r="54" spans="1:29" s="17" customFormat="1" ht="15.75">
      <c r="A54" s="577" t="s">
        <v>408</v>
      </c>
      <c r="B54" s="1340" t="s">
        <v>55</v>
      </c>
      <c r="C54" s="1341" t="s">
        <v>566</v>
      </c>
      <c r="D54" s="1342"/>
      <c r="E54" s="1342"/>
      <c r="F54" s="1343"/>
      <c r="G54" s="1344">
        <v>2</v>
      </c>
      <c r="H54" s="743">
        <f t="shared" si="11"/>
        <v>60</v>
      </c>
      <c r="I54" s="599">
        <f t="shared" si="12"/>
        <v>36</v>
      </c>
      <c r="J54" s="563">
        <v>18</v>
      </c>
      <c r="K54" s="564"/>
      <c r="L54" s="564">
        <v>18</v>
      </c>
      <c r="M54" s="1345">
        <f t="shared" si="13"/>
        <v>24</v>
      </c>
      <c r="N54" s="1346"/>
      <c r="O54" s="1280"/>
      <c r="P54" s="1347"/>
      <c r="Q54" s="1348"/>
      <c r="R54" s="1280"/>
      <c r="S54" s="613">
        <v>4</v>
      </c>
      <c r="T54" s="1346"/>
      <c r="U54" s="1280"/>
      <c r="V54" s="1347"/>
      <c r="W54" s="1348"/>
      <c r="X54" s="1280"/>
      <c r="Y54" s="1349"/>
      <c r="Z54" s="731"/>
      <c r="AA54" s="399"/>
      <c r="AB54" s="399"/>
      <c r="AC54" s="399"/>
    </row>
    <row r="55" spans="1:29" s="17" customFormat="1" ht="31.5">
      <c r="A55" s="742" t="s">
        <v>174</v>
      </c>
      <c r="B55" s="1336" t="s">
        <v>191</v>
      </c>
      <c r="C55" s="1350"/>
      <c r="D55" s="1351"/>
      <c r="E55" s="1351"/>
      <c r="F55" s="1352"/>
      <c r="G55" s="746">
        <f>G56+G57</f>
        <v>4</v>
      </c>
      <c r="H55" s="582">
        <f t="shared" si="11"/>
        <v>120</v>
      </c>
      <c r="I55" s="1337">
        <f>I56+I57</f>
        <v>51</v>
      </c>
      <c r="J55" s="1337">
        <f>J56+J57</f>
        <v>34</v>
      </c>
      <c r="K55" s="1337">
        <f>K56+K57</f>
        <v>9</v>
      </c>
      <c r="L55" s="1337">
        <f>L56+L57</f>
        <v>8</v>
      </c>
      <c r="M55" s="1353">
        <f>M56+M57</f>
        <v>69</v>
      </c>
      <c r="N55" s="1278"/>
      <c r="O55" s="567"/>
      <c r="P55" s="1354"/>
      <c r="Q55" s="1355"/>
      <c r="R55" s="1356"/>
      <c r="S55" s="1357"/>
      <c r="T55" s="1358"/>
      <c r="U55" s="1359"/>
      <c r="V55" s="1360"/>
      <c r="W55" s="1355"/>
      <c r="X55" s="567"/>
      <c r="Y55" s="568"/>
      <c r="Z55" s="731"/>
      <c r="AA55" s="399"/>
      <c r="AB55" s="399"/>
      <c r="AC55" s="399"/>
    </row>
    <row r="56" spans="1:29" s="17" customFormat="1" ht="15.75">
      <c r="A56" s="742" t="s">
        <v>193</v>
      </c>
      <c r="B56" s="1336" t="s">
        <v>302</v>
      </c>
      <c r="C56" s="1333"/>
      <c r="D56" s="597" t="s">
        <v>564</v>
      </c>
      <c r="E56" s="585"/>
      <c r="F56" s="1361"/>
      <c r="G56" s="515">
        <v>2</v>
      </c>
      <c r="H56" s="562">
        <f t="shared" si="11"/>
        <v>60</v>
      </c>
      <c r="I56" s="595">
        <f>SUM($J56:$L56)</f>
        <v>24</v>
      </c>
      <c r="J56" s="596">
        <v>16</v>
      </c>
      <c r="K56" s="597"/>
      <c r="L56" s="597">
        <v>8</v>
      </c>
      <c r="M56" s="565">
        <f>$H56-$I56</f>
        <v>36</v>
      </c>
      <c r="N56" s="1362"/>
      <c r="O56" s="511">
        <v>3</v>
      </c>
      <c r="P56" s="721"/>
      <c r="Q56" s="1363"/>
      <c r="R56" s="592"/>
      <c r="S56" s="593"/>
      <c r="T56" s="1272"/>
      <c r="U56" s="592"/>
      <c r="V56" s="721"/>
      <c r="W56" s="591"/>
      <c r="X56" s="1364"/>
      <c r="Y56" s="568"/>
      <c r="Z56" s="731"/>
      <c r="AA56" s="399"/>
      <c r="AB56" s="399"/>
      <c r="AC56" s="399"/>
    </row>
    <row r="57" spans="1:29" s="17" customFormat="1" ht="33.75" customHeight="1">
      <c r="A57" s="742" t="s">
        <v>194</v>
      </c>
      <c r="B57" s="1336" t="s">
        <v>523</v>
      </c>
      <c r="C57" s="558" t="s">
        <v>569</v>
      </c>
      <c r="D57" s="571"/>
      <c r="E57" s="571"/>
      <c r="F57" s="1365"/>
      <c r="G57" s="515">
        <v>2</v>
      </c>
      <c r="H57" s="562">
        <f t="shared" si="11"/>
        <v>60</v>
      </c>
      <c r="I57" s="599">
        <f>SUM($J57:$L57)</f>
        <v>27</v>
      </c>
      <c r="J57" s="563">
        <v>18</v>
      </c>
      <c r="K57" s="564">
        <v>9</v>
      </c>
      <c r="L57" s="564"/>
      <c r="M57" s="565">
        <f>$H57-$I57</f>
        <v>33</v>
      </c>
      <c r="N57" s="1278"/>
      <c r="O57" s="567"/>
      <c r="P57" s="720"/>
      <c r="Q57" s="566"/>
      <c r="R57" s="567"/>
      <c r="S57" s="568"/>
      <c r="T57" s="1278"/>
      <c r="U57" s="567"/>
      <c r="V57" s="720"/>
      <c r="W57" s="566"/>
      <c r="X57" s="510">
        <v>3</v>
      </c>
      <c r="Y57" s="568"/>
      <c r="Z57" s="731"/>
      <c r="AA57" s="399"/>
      <c r="AB57" s="399"/>
      <c r="AC57" s="399"/>
    </row>
    <row r="58" spans="1:29" s="17" customFormat="1" ht="50.25" customHeight="1">
      <c r="A58" s="742" t="s">
        <v>175</v>
      </c>
      <c r="B58" s="1336" t="s">
        <v>526</v>
      </c>
      <c r="C58" s="558">
        <v>7</v>
      </c>
      <c r="D58" s="571"/>
      <c r="E58" s="571"/>
      <c r="F58" s="1365"/>
      <c r="G58" s="746">
        <v>3</v>
      </c>
      <c r="H58" s="1366">
        <f>G58*30</f>
        <v>90</v>
      </c>
      <c r="I58" s="429">
        <f>J58+K58+L58</f>
        <v>45</v>
      </c>
      <c r="J58" s="574">
        <v>30</v>
      </c>
      <c r="K58" s="575"/>
      <c r="L58" s="575">
        <v>15</v>
      </c>
      <c r="M58" s="1367">
        <f>H58-I58</f>
        <v>45</v>
      </c>
      <c r="N58" s="1278"/>
      <c r="O58" s="567"/>
      <c r="P58" s="720"/>
      <c r="Q58" s="566"/>
      <c r="R58" s="567"/>
      <c r="S58" s="568"/>
      <c r="T58" s="1278"/>
      <c r="U58" s="567"/>
      <c r="V58" s="720"/>
      <c r="W58" s="569">
        <v>3</v>
      </c>
      <c r="X58" s="510"/>
      <c r="Y58" s="568"/>
      <c r="Z58" s="731"/>
      <c r="AA58" s="399"/>
      <c r="AB58" s="399"/>
      <c r="AC58" s="399"/>
    </row>
    <row r="59" spans="1:29" s="17" customFormat="1" ht="15.75">
      <c r="A59" s="1201" t="s">
        <v>176</v>
      </c>
      <c r="B59" s="1332" t="s">
        <v>61</v>
      </c>
      <c r="C59" s="584"/>
      <c r="D59" s="585"/>
      <c r="E59" s="585"/>
      <c r="F59" s="586"/>
      <c r="G59" s="1057">
        <f>SUM(G$60:G$62)</f>
        <v>11</v>
      </c>
      <c r="H59" s="1368">
        <f aca="true" t="shared" si="17" ref="H59:M59">SUM(H$60:H$62)</f>
        <v>330</v>
      </c>
      <c r="I59" s="1206">
        <f t="shared" si="17"/>
        <v>165</v>
      </c>
      <c r="J59" s="1206">
        <f t="shared" si="17"/>
        <v>99</v>
      </c>
      <c r="K59" s="1206">
        <f t="shared" si="17"/>
        <v>33</v>
      </c>
      <c r="L59" s="1206">
        <f t="shared" si="17"/>
        <v>33</v>
      </c>
      <c r="M59" s="1369">
        <f t="shared" si="17"/>
        <v>165</v>
      </c>
      <c r="N59" s="1272"/>
      <c r="O59" s="592"/>
      <c r="P59" s="721"/>
      <c r="Q59" s="591"/>
      <c r="R59" s="592"/>
      <c r="S59" s="593"/>
      <c r="T59" s="1272"/>
      <c r="U59" s="592"/>
      <c r="V59" s="721"/>
      <c r="W59" s="591"/>
      <c r="X59" s="592"/>
      <c r="Y59" s="593"/>
      <c r="Z59" s="731"/>
      <c r="AA59" s="399"/>
      <c r="AB59" s="399"/>
      <c r="AC59" s="399"/>
    </row>
    <row r="60" spans="1:29" s="17" customFormat="1" ht="15.75">
      <c r="A60" s="742" t="s">
        <v>409</v>
      </c>
      <c r="B60" s="1336" t="s">
        <v>61</v>
      </c>
      <c r="C60" s="594"/>
      <c r="D60" s="571"/>
      <c r="E60" s="571"/>
      <c r="F60" s="560"/>
      <c r="G60" s="515">
        <v>3</v>
      </c>
      <c r="H60" s="562">
        <f t="shared" si="11"/>
        <v>90</v>
      </c>
      <c r="I60" s="595">
        <f t="shared" si="12"/>
        <v>45</v>
      </c>
      <c r="J60" s="596">
        <v>27</v>
      </c>
      <c r="K60" s="597">
        <v>9</v>
      </c>
      <c r="L60" s="597">
        <v>9</v>
      </c>
      <c r="M60" s="565">
        <f t="shared" si="13"/>
        <v>45</v>
      </c>
      <c r="N60" s="511"/>
      <c r="O60" s="510">
        <v>5</v>
      </c>
      <c r="P60" s="722"/>
      <c r="Q60" s="569"/>
      <c r="R60" s="567"/>
      <c r="S60" s="568"/>
      <c r="T60" s="1278"/>
      <c r="U60" s="567"/>
      <c r="V60" s="720"/>
      <c r="W60" s="566"/>
      <c r="X60" s="567"/>
      <c r="Y60" s="568"/>
      <c r="Z60" s="731"/>
      <c r="AA60" s="399"/>
      <c r="AB60" s="399"/>
      <c r="AC60" s="399"/>
    </row>
    <row r="61" spans="1:29" s="17" customFormat="1" ht="15.75">
      <c r="A61" s="742" t="s">
        <v>410</v>
      </c>
      <c r="B61" s="1336" t="s">
        <v>61</v>
      </c>
      <c r="C61" s="558" t="s">
        <v>563</v>
      </c>
      <c r="D61" s="571"/>
      <c r="E61" s="571"/>
      <c r="F61" s="560"/>
      <c r="G61" s="515">
        <v>3</v>
      </c>
      <c r="H61" s="562">
        <f t="shared" si="11"/>
        <v>90</v>
      </c>
      <c r="I61" s="595">
        <f t="shared" si="12"/>
        <v>45</v>
      </c>
      <c r="J61" s="598">
        <v>27</v>
      </c>
      <c r="K61" s="559">
        <v>9</v>
      </c>
      <c r="L61" s="559">
        <v>9</v>
      </c>
      <c r="M61" s="565">
        <f t="shared" si="13"/>
        <v>45</v>
      </c>
      <c r="N61" s="511"/>
      <c r="O61" s="510"/>
      <c r="P61" s="722">
        <v>5</v>
      </c>
      <c r="Q61" s="569"/>
      <c r="R61" s="567"/>
      <c r="S61" s="568"/>
      <c r="T61" s="1278"/>
      <c r="U61" s="567"/>
      <c r="V61" s="720"/>
      <c r="W61" s="566"/>
      <c r="X61" s="567"/>
      <c r="Y61" s="568"/>
      <c r="Z61" s="731"/>
      <c r="AA61" s="399"/>
      <c r="AB61" s="399"/>
      <c r="AC61" s="399"/>
    </row>
    <row r="62" spans="1:29" s="17" customFormat="1" ht="15.75">
      <c r="A62" s="742" t="s">
        <v>411</v>
      </c>
      <c r="B62" s="1336" t="s">
        <v>61</v>
      </c>
      <c r="C62" s="558">
        <v>3</v>
      </c>
      <c r="D62" s="571"/>
      <c r="E62" s="571"/>
      <c r="F62" s="560"/>
      <c r="G62" s="515">
        <v>5</v>
      </c>
      <c r="H62" s="562">
        <f t="shared" si="11"/>
        <v>150</v>
      </c>
      <c r="I62" s="595">
        <f t="shared" si="12"/>
        <v>75</v>
      </c>
      <c r="J62" s="598">
        <v>45</v>
      </c>
      <c r="K62" s="559">
        <v>15</v>
      </c>
      <c r="L62" s="559">
        <v>15</v>
      </c>
      <c r="M62" s="565">
        <f t="shared" si="13"/>
        <v>75</v>
      </c>
      <c r="N62" s="511"/>
      <c r="O62" s="510"/>
      <c r="P62" s="722"/>
      <c r="Q62" s="569">
        <v>5</v>
      </c>
      <c r="R62" s="567"/>
      <c r="S62" s="568"/>
      <c r="T62" s="1278"/>
      <c r="U62" s="567"/>
      <c r="V62" s="720"/>
      <c r="W62" s="566"/>
      <c r="X62" s="567"/>
      <c r="Y62" s="568"/>
      <c r="Z62" s="731"/>
      <c r="AA62" s="399"/>
      <c r="AB62" s="399"/>
      <c r="AC62" s="399"/>
    </row>
    <row r="63" spans="1:29" s="17" customFormat="1" ht="16.5" thickBot="1">
      <c r="A63" s="757" t="s">
        <v>177</v>
      </c>
      <c r="B63" s="1370" t="s">
        <v>62</v>
      </c>
      <c r="C63" s="770">
        <v>1</v>
      </c>
      <c r="D63" s="771"/>
      <c r="E63" s="771"/>
      <c r="F63" s="772"/>
      <c r="G63" s="759">
        <v>5</v>
      </c>
      <c r="H63" s="760">
        <f t="shared" si="11"/>
        <v>150</v>
      </c>
      <c r="I63" s="761">
        <f t="shared" si="12"/>
        <v>75</v>
      </c>
      <c r="J63" s="774">
        <v>45</v>
      </c>
      <c r="K63" s="775">
        <v>30</v>
      </c>
      <c r="L63" s="775"/>
      <c r="M63" s="763">
        <f t="shared" si="13"/>
        <v>75</v>
      </c>
      <c r="N63" s="748">
        <v>5</v>
      </c>
      <c r="O63" s="749"/>
      <c r="P63" s="750"/>
      <c r="Q63" s="781"/>
      <c r="R63" s="777"/>
      <c r="S63" s="778"/>
      <c r="T63" s="1346"/>
      <c r="U63" s="1280"/>
      <c r="V63" s="1347"/>
      <c r="W63" s="776"/>
      <c r="X63" s="777"/>
      <c r="Y63" s="778"/>
      <c r="Z63" s="731"/>
      <c r="AA63" s="399"/>
      <c r="AB63" s="399"/>
      <c r="AC63" s="399"/>
    </row>
    <row r="64" spans="1:29" s="17" customFormat="1" ht="18" customHeight="1" thickBot="1">
      <c r="A64" s="2619" t="s">
        <v>93</v>
      </c>
      <c r="B64" s="2620"/>
      <c r="C64" s="2620"/>
      <c r="D64" s="2620"/>
      <c r="E64" s="2620"/>
      <c r="F64" s="2621"/>
      <c r="G64" s="1371">
        <f aca="true" t="shared" si="18" ref="G64:M64">G36+G58+G57+G56+G37+G38+G42+G47+G51+G59+G63</f>
        <v>65</v>
      </c>
      <c r="H64" s="1372">
        <f t="shared" si="18"/>
        <v>1950</v>
      </c>
      <c r="I64" s="1372">
        <f t="shared" si="18"/>
        <v>1008</v>
      </c>
      <c r="J64" s="1372">
        <f t="shared" si="18"/>
        <v>501</v>
      </c>
      <c r="K64" s="1372">
        <f t="shared" si="18"/>
        <v>138</v>
      </c>
      <c r="L64" s="1372">
        <f t="shared" si="18"/>
        <v>369</v>
      </c>
      <c r="M64" s="1372">
        <f t="shared" si="18"/>
        <v>942</v>
      </c>
      <c r="N64" s="1373">
        <f>SUM(N$36:N$63)</f>
        <v>20</v>
      </c>
      <c r="O64" s="1373">
        <f aca="true" t="shared" si="19" ref="O64:Y64">SUM(O$37:O$63)</f>
        <v>21</v>
      </c>
      <c r="P64" s="1373">
        <f t="shared" si="19"/>
        <v>17</v>
      </c>
      <c r="Q64" s="1373">
        <f t="shared" si="19"/>
        <v>13</v>
      </c>
      <c r="R64" s="1373">
        <f t="shared" si="19"/>
        <v>7</v>
      </c>
      <c r="S64" s="1373">
        <f t="shared" si="19"/>
        <v>4</v>
      </c>
      <c r="T64" s="1373">
        <f t="shared" si="19"/>
        <v>0</v>
      </c>
      <c r="U64" s="1373">
        <f t="shared" si="19"/>
        <v>0</v>
      </c>
      <c r="V64" s="1373">
        <f t="shared" si="19"/>
        <v>0</v>
      </c>
      <c r="W64" s="1373">
        <f t="shared" si="19"/>
        <v>3</v>
      </c>
      <c r="X64" s="1373">
        <f t="shared" si="19"/>
        <v>3</v>
      </c>
      <c r="Y64" s="1374">
        <f t="shared" si="19"/>
        <v>0</v>
      </c>
      <c r="Z64" s="399"/>
      <c r="AA64" s="399"/>
      <c r="AB64" s="399"/>
      <c r="AC64" s="399"/>
    </row>
    <row r="65" spans="1:29" s="17" customFormat="1" ht="23.25" customHeight="1" thickBot="1">
      <c r="A65" s="2643" t="s">
        <v>285</v>
      </c>
      <c r="B65" s="2644"/>
      <c r="C65" s="2644"/>
      <c r="D65" s="2644"/>
      <c r="E65" s="2644"/>
      <c r="F65" s="2645"/>
      <c r="G65" s="1375">
        <f aca="true" t="shared" si="20" ref="G65:Y65">G32+G64</f>
        <v>96.5</v>
      </c>
      <c r="H65" s="1376">
        <f t="shared" si="20"/>
        <v>2895</v>
      </c>
      <c r="I65" s="1376">
        <f t="shared" si="20"/>
        <v>1492</v>
      </c>
      <c r="J65" s="1376">
        <f t="shared" si="20"/>
        <v>593</v>
      </c>
      <c r="K65" s="1376">
        <f t="shared" si="20"/>
        <v>138</v>
      </c>
      <c r="L65" s="1376">
        <f t="shared" si="20"/>
        <v>761</v>
      </c>
      <c r="M65" s="1376">
        <f t="shared" si="20"/>
        <v>1403</v>
      </c>
      <c r="N65" s="1375">
        <f t="shared" si="20"/>
        <v>29</v>
      </c>
      <c r="O65" s="1375">
        <f t="shared" si="20"/>
        <v>27</v>
      </c>
      <c r="P65" s="1375">
        <f t="shared" si="20"/>
        <v>23</v>
      </c>
      <c r="Q65" s="1375">
        <f t="shared" si="20"/>
        <v>22</v>
      </c>
      <c r="R65" s="1375">
        <f t="shared" si="20"/>
        <v>14</v>
      </c>
      <c r="S65" s="1375">
        <f t="shared" si="20"/>
        <v>11</v>
      </c>
      <c r="T65" s="1375">
        <f t="shared" si="20"/>
        <v>0</v>
      </c>
      <c r="U65" s="1375">
        <f t="shared" si="20"/>
        <v>0</v>
      </c>
      <c r="V65" s="1375">
        <f t="shared" si="20"/>
        <v>0</v>
      </c>
      <c r="W65" s="1375">
        <f t="shared" si="20"/>
        <v>3</v>
      </c>
      <c r="X65" s="1375">
        <f t="shared" si="20"/>
        <v>3</v>
      </c>
      <c r="Y65" s="1377">
        <f t="shared" si="20"/>
        <v>2</v>
      </c>
      <c r="Z65" s="399"/>
      <c r="AA65" s="399"/>
      <c r="AB65" s="399"/>
      <c r="AC65" s="399"/>
    </row>
    <row r="66" spans="1:29" s="17" customFormat="1" ht="21.75" customHeight="1" thickBot="1">
      <c r="A66" s="2625" t="s">
        <v>195</v>
      </c>
      <c r="B66" s="2626"/>
      <c r="C66" s="2626"/>
      <c r="D66" s="2626"/>
      <c r="E66" s="2626"/>
      <c r="F66" s="2626"/>
      <c r="G66" s="2626"/>
      <c r="H66" s="2626"/>
      <c r="I66" s="2626"/>
      <c r="J66" s="2626"/>
      <c r="K66" s="2626"/>
      <c r="L66" s="2626"/>
      <c r="M66" s="2626"/>
      <c r="N66" s="2626"/>
      <c r="O66" s="2626"/>
      <c r="P66" s="2626"/>
      <c r="Q66" s="2626"/>
      <c r="R66" s="2626"/>
      <c r="S66" s="2626"/>
      <c r="T66" s="2626"/>
      <c r="U66" s="2626"/>
      <c r="V66" s="2626"/>
      <c r="W66" s="2626"/>
      <c r="X66" s="2626"/>
      <c r="Y66" s="2627"/>
      <c r="Z66" s="399"/>
      <c r="AA66" s="399"/>
      <c r="AB66" s="399"/>
      <c r="AC66" s="399"/>
    </row>
    <row r="67" spans="1:29" s="17" customFormat="1" ht="23.25" customHeight="1" thickBot="1">
      <c r="A67" s="2533" t="s">
        <v>224</v>
      </c>
      <c r="B67" s="2534"/>
      <c r="C67" s="2534"/>
      <c r="D67" s="2534"/>
      <c r="E67" s="2534"/>
      <c r="F67" s="2534"/>
      <c r="G67" s="2534"/>
      <c r="H67" s="2534"/>
      <c r="I67" s="2534"/>
      <c r="J67" s="2534"/>
      <c r="K67" s="2534"/>
      <c r="L67" s="2534"/>
      <c r="M67" s="2534"/>
      <c r="N67" s="2534"/>
      <c r="O67" s="2534"/>
      <c r="P67" s="2534"/>
      <c r="Q67" s="2534"/>
      <c r="R67" s="2534"/>
      <c r="S67" s="2534"/>
      <c r="T67" s="2534"/>
      <c r="U67" s="2534"/>
      <c r="V67" s="2534"/>
      <c r="W67" s="2534"/>
      <c r="X67" s="2534"/>
      <c r="Y67" s="2535"/>
      <c r="Z67" s="399"/>
      <c r="AA67" s="399"/>
      <c r="AB67" s="399"/>
      <c r="AC67" s="399"/>
    </row>
    <row r="68" spans="1:30" s="399" customFormat="1" ht="27" customHeight="1">
      <c r="A68" s="1009">
        <v>1</v>
      </c>
      <c r="B68" s="710" t="s">
        <v>595</v>
      </c>
      <c r="C68" s="1014"/>
      <c r="D68" s="912">
        <v>3</v>
      </c>
      <c r="E68" s="912"/>
      <c r="F68" s="1015"/>
      <c r="G68" s="933">
        <v>1</v>
      </c>
      <c r="H68" s="942">
        <f aca="true" t="shared" si="21" ref="H68:H73">G68*30</f>
        <v>30</v>
      </c>
      <c r="I68" s="913">
        <f>J68+K68+L68</f>
        <v>14</v>
      </c>
      <c r="J68" s="914">
        <v>10</v>
      </c>
      <c r="K68" s="914"/>
      <c r="L68" s="914">
        <v>4</v>
      </c>
      <c r="M68" s="943">
        <f aca="true" t="shared" si="22" ref="M68:M73">H68-I68</f>
        <v>16</v>
      </c>
      <c r="N68" s="959"/>
      <c r="O68" s="915"/>
      <c r="P68" s="960"/>
      <c r="Q68" s="973">
        <v>1</v>
      </c>
      <c r="R68" s="914"/>
      <c r="S68" s="974"/>
      <c r="T68" s="973"/>
      <c r="U68" s="914"/>
      <c r="V68" s="974"/>
      <c r="W68" s="983"/>
      <c r="X68" s="916"/>
      <c r="Y68" s="917"/>
      <c r="Z68" s="731"/>
      <c r="AD68" s="731"/>
    </row>
    <row r="69" spans="1:30" s="399" customFormat="1" ht="27" customHeight="1">
      <c r="A69" s="1010">
        <v>2</v>
      </c>
      <c r="B69" s="1012" t="s">
        <v>596</v>
      </c>
      <c r="C69" s="1016"/>
      <c r="D69" s="619" t="s">
        <v>565</v>
      </c>
      <c r="E69" s="619"/>
      <c r="F69" s="1017"/>
      <c r="G69" s="934">
        <v>1.5</v>
      </c>
      <c r="H69" s="944">
        <f t="shared" si="21"/>
        <v>45</v>
      </c>
      <c r="I69" s="708">
        <f>J69+K69+L69</f>
        <v>16</v>
      </c>
      <c r="J69" s="618">
        <v>16</v>
      </c>
      <c r="K69" s="618"/>
      <c r="L69" s="618"/>
      <c r="M69" s="945">
        <f t="shared" si="22"/>
        <v>29</v>
      </c>
      <c r="N69" s="961"/>
      <c r="O69" s="709"/>
      <c r="P69" s="962"/>
      <c r="Q69" s="975"/>
      <c r="R69" s="618">
        <v>2</v>
      </c>
      <c r="S69" s="976"/>
      <c r="T69" s="975"/>
      <c r="U69" s="618"/>
      <c r="V69" s="976"/>
      <c r="W69" s="984"/>
      <c r="X69" s="437"/>
      <c r="Y69" s="438"/>
      <c r="Z69" s="731"/>
      <c r="AD69" s="731"/>
    </row>
    <row r="70" spans="1:30" s="399" customFormat="1" ht="27" customHeight="1">
      <c r="A70" s="1010">
        <v>3</v>
      </c>
      <c r="B70" s="1012" t="s">
        <v>597</v>
      </c>
      <c r="C70" s="1016"/>
      <c r="D70" s="619" t="s">
        <v>566</v>
      </c>
      <c r="E70" s="619"/>
      <c r="F70" s="1017"/>
      <c r="G70" s="934">
        <v>1.5</v>
      </c>
      <c r="H70" s="944">
        <f t="shared" si="21"/>
        <v>45</v>
      </c>
      <c r="I70" s="708">
        <v>16</v>
      </c>
      <c r="J70" s="618">
        <v>16</v>
      </c>
      <c r="K70" s="618"/>
      <c r="L70" s="618"/>
      <c r="M70" s="945">
        <f t="shared" si="22"/>
        <v>29</v>
      </c>
      <c r="N70" s="961"/>
      <c r="O70" s="709"/>
      <c r="P70" s="962"/>
      <c r="Q70" s="975"/>
      <c r="R70" s="618"/>
      <c r="S70" s="976">
        <v>2</v>
      </c>
      <c r="T70" s="975"/>
      <c r="U70" s="618"/>
      <c r="V70" s="976"/>
      <c r="W70" s="985"/>
      <c r="X70" s="617"/>
      <c r="Y70" s="436"/>
      <c r="Z70" s="731"/>
      <c r="AD70" s="731"/>
    </row>
    <row r="71" spans="1:30" s="399" customFormat="1" ht="27" customHeight="1">
      <c r="A71" s="1010">
        <v>4</v>
      </c>
      <c r="B71" s="1012" t="s">
        <v>598</v>
      </c>
      <c r="C71" s="1016"/>
      <c r="D71" s="619" t="s">
        <v>576</v>
      </c>
      <c r="E71" s="619"/>
      <c r="F71" s="1017"/>
      <c r="G71" s="934">
        <v>3</v>
      </c>
      <c r="H71" s="944">
        <f t="shared" si="21"/>
        <v>90</v>
      </c>
      <c r="I71" s="708">
        <f>J71+K71+L71</f>
        <v>40</v>
      </c>
      <c r="J71" s="618">
        <v>28</v>
      </c>
      <c r="K71" s="618"/>
      <c r="L71" s="618">
        <v>12</v>
      </c>
      <c r="M71" s="945">
        <f t="shared" si="22"/>
        <v>50</v>
      </c>
      <c r="N71" s="961"/>
      <c r="O71" s="709"/>
      <c r="P71" s="962"/>
      <c r="Q71" s="975"/>
      <c r="R71" s="618"/>
      <c r="S71" s="976"/>
      <c r="T71" s="975">
        <v>3</v>
      </c>
      <c r="U71" s="618"/>
      <c r="V71" s="976"/>
      <c r="W71" s="985"/>
      <c r="X71" s="617"/>
      <c r="Y71" s="436"/>
      <c r="Z71" s="731"/>
      <c r="AD71" s="731"/>
    </row>
    <row r="72" spans="1:30" s="399" customFormat="1" ht="27" customHeight="1">
      <c r="A72" s="1010">
        <v>5</v>
      </c>
      <c r="B72" s="1012" t="s">
        <v>599</v>
      </c>
      <c r="C72" s="1016"/>
      <c r="D72" s="619" t="s">
        <v>567</v>
      </c>
      <c r="E72" s="619"/>
      <c r="F72" s="1017"/>
      <c r="G72" s="934">
        <v>1.5</v>
      </c>
      <c r="H72" s="944">
        <f t="shared" si="21"/>
        <v>45</v>
      </c>
      <c r="I72" s="708">
        <f>J72+K72+L72</f>
        <v>16</v>
      </c>
      <c r="J72" s="618">
        <v>16</v>
      </c>
      <c r="K72" s="618"/>
      <c r="L72" s="618"/>
      <c r="M72" s="945">
        <f t="shared" si="22"/>
        <v>29</v>
      </c>
      <c r="N72" s="961"/>
      <c r="O72" s="709"/>
      <c r="P72" s="962"/>
      <c r="Q72" s="975"/>
      <c r="R72" s="618"/>
      <c r="S72" s="976"/>
      <c r="T72" s="975"/>
      <c r="U72" s="618">
        <v>2</v>
      </c>
      <c r="V72" s="976"/>
      <c r="W72" s="985"/>
      <c r="X72" s="617"/>
      <c r="Y72" s="436"/>
      <c r="Z72" s="731"/>
      <c r="AD72" s="731"/>
    </row>
    <row r="73" spans="1:30" s="399" customFormat="1" ht="27" customHeight="1" thickBot="1">
      <c r="A73" s="1011">
        <v>6</v>
      </c>
      <c r="B73" s="1013" t="s">
        <v>600</v>
      </c>
      <c r="C73" s="1018"/>
      <c r="D73" s="1019" t="s">
        <v>568</v>
      </c>
      <c r="E73" s="1019"/>
      <c r="F73" s="1020"/>
      <c r="G73" s="935">
        <v>1.5</v>
      </c>
      <c r="H73" s="946">
        <f t="shared" si="21"/>
        <v>45</v>
      </c>
      <c r="I73" s="923">
        <v>18</v>
      </c>
      <c r="J73" s="924">
        <v>9</v>
      </c>
      <c r="K73" s="924"/>
      <c r="L73" s="924">
        <v>9</v>
      </c>
      <c r="M73" s="947">
        <f t="shared" si="22"/>
        <v>27</v>
      </c>
      <c r="N73" s="963"/>
      <c r="O73" s="925"/>
      <c r="P73" s="964"/>
      <c r="Q73" s="977"/>
      <c r="R73" s="924"/>
      <c r="S73" s="978"/>
      <c r="T73" s="977"/>
      <c r="U73" s="924"/>
      <c r="V73" s="978">
        <v>2</v>
      </c>
      <c r="W73" s="986"/>
      <c r="X73" s="926"/>
      <c r="Y73" s="927"/>
      <c r="Z73" s="731"/>
      <c r="AD73" s="731"/>
    </row>
    <row r="74" spans="1:29" s="17" customFormat="1" ht="27" customHeight="1" thickBot="1">
      <c r="A74" s="2576" t="s">
        <v>533</v>
      </c>
      <c r="B74" s="2577"/>
      <c r="C74" s="2577"/>
      <c r="D74" s="2577"/>
      <c r="E74" s="2577"/>
      <c r="F74" s="2578"/>
      <c r="G74" s="1378">
        <f aca="true" t="shared" si="23" ref="G74:M74">SUM(G68:G73)</f>
        <v>10</v>
      </c>
      <c r="H74" s="1379">
        <f t="shared" si="23"/>
        <v>300</v>
      </c>
      <c r="I74" s="1380">
        <f t="shared" si="23"/>
        <v>120</v>
      </c>
      <c r="J74" s="1380">
        <f t="shared" si="23"/>
        <v>95</v>
      </c>
      <c r="K74" s="1380"/>
      <c r="L74" s="1380">
        <f t="shared" si="23"/>
        <v>25</v>
      </c>
      <c r="M74" s="1381">
        <f t="shared" si="23"/>
        <v>180</v>
      </c>
      <c r="N74" s="1379"/>
      <c r="O74" s="1380"/>
      <c r="P74" s="1381"/>
      <c r="Q74" s="1379">
        <f>SUM(Q68:Q72)</f>
        <v>1</v>
      </c>
      <c r="R74" s="1380">
        <f>SUM(R68:R72)</f>
        <v>2</v>
      </c>
      <c r="S74" s="1381">
        <f>SUM(S68:S72)</f>
        <v>2</v>
      </c>
      <c r="T74" s="1379">
        <f>SUM(T68:T72)</f>
        <v>3</v>
      </c>
      <c r="U74" s="1380">
        <f>SUM(U68:U72)</f>
        <v>2</v>
      </c>
      <c r="V74" s="1381" t="s">
        <v>316</v>
      </c>
      <c r="W74" s="1382"/>
      <c r="X74" s="1383"/>
      <c r="Y74" s="1384"/>
      <c r="Z74" s="731"/>
      <c r="AA74" s="399"/>
      <c r="AB74" s="399"/>
      <c r="AC74" s="399"/>
    </row>
    <row r="75" spans="1:29" s="688" customFormat="1" ht="27" customHeight="1">
      <c r="A75" s="1385" t="s">
        <v>178</v>
      </c>
      <c r="B75" s="1386" t="s">
        <v>534</v>
      </c>
      <c r="C75" s="1387"/>
      <c r="D75" s="1388">
        <v>3</v>
      </c>
      <c r="E75" s="1388"/>
      <c r="F75" s="1389"/>
      <c r="G75" s="1390">
        <v>1</v>
      </c>
      <c r="H75" s="1391">
        <f>G75*30</f>
        <v>30</v>
      </c>
      <c r="I75" s="1392">
        <f>J75+K75+L75</f>
        <v>14</v>
      </c>
      <c r="J75" s="1392">
        <v>10</v>
      </c>
      <c r="K75" s="1392"/>
      <c r="L75" s="1392">
        <v>4</v>
      </c>
      <c r="M75" s="1393">
        <f>H75-I75</f>
        <v>16</v>
      </c>
      <c r="N75" s="1394"/>
      <c r="O75" s="1395"/>
      <c r="P75" s="1396"/>
      <c r="Q75" s="1397">
        <v>1</v>
      </c>
      <c r="R75" s="1392"/>
      <c r="S75" s="1393"/>
      <c r="T75" s="1398"/>
      <c r="U75" s="1392"/>
      <c r="V75" s="1393"/>
      <c r="W75" s="1394"/>
      <c r="X75" s="1399"/>
      <c r="Y75" s="1400"/>
      <c r="Z75" s="910"/>
      <c r="AA75" s="732"/>
      <c r="AB75" s="732"/>
      <c r="AC75" s="732"/>
    </row>
    <row r="76" spans="1:29" s="688" customFormat="1" ht="27" customHeight="1">
      <c r="A76" s="695" t="s">
        <v>179</v>
      </c>
      <c r="B76" s="1005" t="s">
        <v>86</v>
      </c>
      <c r="C76" s="988"/>
      <c r="D76" s="697">
        <v>3</v>
      </c>
      <c r="E76" s="697"/>
      <c r="F76" s="1401"/>
      <c r="G76" s="1402">
        <v>1</v>
      </c>
      <c r="H76" s="956">
        <f>G76*30</f>
        <v>30</v>
      </c>
      <c r="I76" s="615">
        <f>J76+K76+L76</f>
        <v>14</v>
      </c>
      <c r="J76" s="615">
        <v>10</v>
      </c>
      <c r="K76" s="615"/>
      <c r="L76" s="615">
        <v>4</v>
      </c>
      <c r="M76" s="700">
        <f>H76-I76</f>
        <v>16</v>
      </c>
      <c r="N76" s="988"/>
      <c r="O76" s="616"/>
      <c r="P76" s="918"/>
      <c r="Q76" s="701">
        <v>1</v>
      </c>
      <c r="R76" s="615"/>
      <c r="S76" s="700"/>
      <c r="T76" s="702"/>
      <c r="U76" s="615"/>
      <c r="V76" s="700"/>
      <c r="W76" s="988"/>
      <c r="X76" s="616"/>
      <c r="Y76" s="918"/>
      <c r="Z76" s="910"/>
      <c r="AA76" s="732"/>
      <c r="AB76" s="732"/>
      <c r="AC76" s="732"/>
    </row>
    <row r="77" spans="1:29" s="688" customFormat="1" ht="27" customHeight="1">
      <c r="A77" s="695" t="s">
        <v>180</v>
      </c>
      <c r="B77" s="1403" t="s">
        <v>535</v>
      </c>
      <c r="C77" s="969"/>
      <c r="D77" s="615" t="s">
        <v>567</v>
      </c>
      <c r="E77" s="615"/>
      <c r="F77" s="993"/>
      <c r="G77" s="940">
        <v>1.5</v>
      </c>
      <c r="H77" s="701">
        <v>45</v>
      </c>
      <c r="I77" s="615">
        <v>16</v>
      </c>
      <c r="J77" s="615">
        <v>16</v>
      </c>
      <c r="K77" s="615"/>
      <c r="L77" s="615"/>
      <c r="M77" s="700">
        <v>29</v>
      </c>
      <c r="N77" s="969"/>
      <c r="O77" s="614"/>
      <c r="P77" s="970"/>
      <c r="Q77" s="701"/>
      <c r="R77" s="615"/>
      <c r="S77" s="1404"/>
      <c r="T77" s="1405"/>
      <c r="U77" s="615">
        <v>2</v>
      </c>
      <c r="V77" s="700"/>
      <c r="W77" s="988"/>
      <c r="X77" s="616"/>
      <c r="Y77" s="918"/>
      <c r="Z77" s="910"/>
      <c r="AA77" s="732"/>
      <c r="AB77" s="732"/>
      <c r="AC77" s="732"/>
    </row>
    <row r="78" spans="1:29" s="688" customFormat="1" ht="27" customHeight="1">
      <c r="A78" s="695" t="s">
        <v>181</v>
      </c>
      <c r="B78" s="1406" t="s">
        <v>44</v>
      </c>
      <c r="C78" s="1405"/>
      <c r="D78" s="615" t="s">
        <v>565</v>
      </c>
      <c r="E78" s="615"/>
      <c r="F78" s="1404"/>
      <c r="G78" s="940">
        <v>1.5</v>
      </c>
      <c r="H78" s="701">
        <v>45</v>
      </c>
      <c r="I78" s="615">
        <v>16</v>
      </c>
      <c r="J78" s="615">
        <v>16</v>
      </c>
      <c r="K78" s="615"/>
      <c r="L78" s="615"/>
      <c r="M78" s="700">
        <v>29</v>
      </c>
      <c r="N78" s="1405"/>
      <c r="O78" s="1407"/>
      <c r="P78" s="1404"/>
      <c r="Q78" s="701"/>
      <c r="R78" s="615">
        <v>2</v>
      </c>
      <c r="S78" s="700"/>
      <c r="T78" s="701"/>
      <c r="U78" s="615"/>
      <c r="V78" s="700"/>
      <c r="W78" s="988"/>
      <c r="X78" s="616"/>
      <c r="Y78" s="918"/>
      <c r="Z78" s="910"/>
      <c r="AA78" s="732"/>
      <c r="AB78" s="732"/>
      <c r="AC78" s="732"/>
    </row>
    <row r="79" spans="1:29" s="688" customFormat="1" ht="27" customHeight="1">
      <c r="A79" s="695" t="s">
        <v>182</v>
      </c>
      <c r="B79" s="1408" t="s">
        <v>536</v>
      </c>
      <c r="C79" s="1405"/>
      <c r="D79" s="615"/>
      <c r="E79" s="615"/>
      <c r="F79" s="1404"/>
      <c r="G79" s="1402">
        <f>6.5+G85</f>
        <v>8</v>
      </c>
      <c r="H79" s="956">
        <f>195+H85</f>
        <v>240</v>
      </c>
      <c r="I79" s="1409">
        <f>78+I85</f>
        <v>96</v>
      </c>
      <c r="J79" s="1409"/>
      <c r="K79" s="1409"/>
      <c r="L79" s="1409">
        <f>78+L85</f>
        <v>96</v>
      </c>
      <c r="M79" s="1410">
        <f>117+M85</f>
        <v>144</v>
      </c>
      <c r="N79" s="1405"/>
      <c r="O79" s="1407"/>
      <c r="P79" s="1404"/>
      <c r="Q79" s="701"/>
      <c r="R79" s="615"/>
      <c r="S79" s="700"/>
      <c r="T79" s="701"/>
      <c r="U79" s="615"/>
      <c r="V79" s="1404"/>
      <c r="W79" s="988"/>
      <c r="X79" s="616"/>
      <c r="Y79" s="918"/>
      <c r="Z79" s="910"/>
      <c r="AA79" s="732"/>
      <c r="AB79" s="732"/>
      <c r="AC79" s="732"/>
    </row>
    <row r="80" spans="1:29" s="688" customFormat="1" ht="27" customHeight="1">
      <c r="A80" s="695" t="s">
        <v>537</v>
      </c>
      <c r="B80" s="1411" t="s">
        <v>536</v>
      </c>
      <c r="C80" s="1405"/>
      <c r="D80" s="615">
        <v>3</v>
      </c>
      <c r="E80" s="615"/>
      <c r="F80" s="1404"/>
      <c r="G80" s="940">
        <v>1</v>
      </c>
      <c r="H80" s="701">
        <v>30</v>
      </c>
      <c r="I80" s="615">
        <v>14</v>
      </c>
      <c r="J80" s="615"/>
      <c r="K80" s="615"/>
      <c r="L80" s="615">
        <v>14</v>
      </c>
      <c r="M80" s="700">
        <v>16</v>
      </c>
      <c r="N80" s="1405"/>
      <c r="O80" s="1407"/>
      <c r="P80" s="1404"/>
      <c r="Q80" s="701">
        <v>1</v>
      </c>
      <c r="R80" s="615"/>
      <c r="S80" s="700"/>
      <c r="T80" s="701"/>
      <c r="U80" s="615"/>
      <c r="V80" s="700"/>
      <c r="W80" s="988"/>
      <c r="X80" s="616"/>
      <c r="Y80" s="918"/>
      <c r="Z80" s="910"/>
      <c r="AA80" s="732"/>
      <c r="AB80" s="732"/>
      <c r="AC80" s="732"/>
    </row>
    <row r="81" spans="1:29" s="688" customFormat="1" ht="27" customHeight="1">
      <c r="A81" s="695" t="s">
        <v>538</v>
      </c>
      <c r="B81" s="1411" t="s">
        <v>536</v>
      </c>
      <c r="C81" s="1405"/>
      <c r="D81" s="615"/>
      <c r="E81" s="615"/>
      <c r="F81" s="1404"/>
      <c r="G81" s="940">
        <v>1.5</v>
      </c>
      <c r="H81" s="701">
        <v>45</v>
      </c>
      <c r="I81" s="615">
        <v>16</v>
      </c>
      <c r="J81" s="615"/>
      <c r="K81" s="615"/>
      <c r="L81" s="615">
        <v>16</v>
      </c>
      <c r="M81" s="700">
        <v>29</v>
      </c>
      <c r="N81" s="1405"/>
      <c r="O81" s="1407"/>
      <c r="P81" s="1404"/>
      <c r="Q81" s="701"/>
      <c r="R81" s="615">
        <v>2</v>
      </c>
      <c r="S81" s="700"/>
      <c r="T81" s="701"/>
      <c r="U81" s="615"/>
      <c r="V81" s="700"/>
      <c r="W81" s="988"/>
      <c r="X81" s="616"/>
      <c r="Y81" s="918"/>
      <c r="Z81" s="910"/>
      <c r="AA81" s="732"/>
      <c r="AB81" s="732"/>
      <c r="AC81" s="732"/>
    </row>
    <row r="82" spans="1:29" s="688" customFormat="1" ht="27" customHeight="1">
      <c r="A82" s="695" t="s">
        <v>539</v>
      </c>
      <c r="B82" s="1411" t="s">
        <v>536</v>
      </c>
      <c r="C82" s="1405"/>
      <c r="D82" s="615" t="s">
        <v>566</v>
      </c>
      <c r="E82" s="615"/>
      <c r="F82" s="1404"/>
      <c r="G82" s="940">
        <v>1.5</v>
      </c>
      <c r="H82" s="701">
        <v>30</v>
      </c>
      <c r="I82" s="615">
        <v>16</v>
      </c>
      <c r="J82" s="615"/>
      <c r="K82" s="615"/>
      <c r="L82" s="615">
        <v>16</v>
      </c>
      <c r="M82" s="700">
        <v>29</v>
      </c>
      <c r="N82" s="1405"/>
      <c r="O82" s="1407"/>
      <c r="P82" s="1404"/>
      <c r="Q82" s="701"/>
      <c r="R82" s="615"/>
      <c r="S82" s="700">
        <v>2</v>
      </c>
      <c r="T82" s="701"/>
      <c r="U82" s="615"/>
      <c r="V82" s="700"/>
      <c r="W82" s="988"/>
      <c r="X82" s="616"/>
      <c r="Y82" s="918"/>
      <c r="Z82" s="910"/>
      <c r="AA82" s="732"/>
      <c r="AB82" s="732"/>
      <c r="AC82" s="732"/>
    </row>
    <row r="83" spans="1:29" s="688" customFormat="1" ht="27" customHeight="1">
      <c r="A83" s="695" t="s">
        <v>540</v>
      </c>
      <c r="B83" s="1411" t="s">
        <v>536</v>
      </c>
      <c r="C83" s="1405"/>
      <c r="D83" s="615">
        <v>5</v>
      </c>
      <c r="E83" s="615"/>
      <c r="F83" s="1404"/>
      <c r="G83" s="940">
        <v>1.5</v>
      </c>
      <c r="H83" s="701">
        <v>45</v>
      </c>
      <c r="I83" s="615">
        <v>20</v>
      </c>
      <c r="J83" s="615"/>
      <c r="K83" s="615"/>
      <c r="L83" s="615">
        <v>20</v>
      </c>
      <c r="M83" s="700">
        <v>25</v>
      </c>
      <c r="N83" s="1405"/>
      <c r="O83" s="1407"/>
      <c r="P83" s="1404"/>
      <c r="Q83" s="701"/>
      <c r="R83" s="615"/>
      <c r="S83" s="700"/>
      <c r="T83" s="701">
        <v>1.5</v>
      </c>
      <c r="U83" s="615"/>
      <c r="V83" s="700"/>
      <c r="W83" s="988"/>
      <c r="X83" s="616"/>
      <c r="Y83" s="918"/>
      <c r="Z83" s="910"/>
      <c r="AA83" s="732"/>
      <c r="AB83" s="732"/>
      <c r="AC83" s="732"/>
    </row>
    <row r="84" spans="1:29" s="688" customFormat="1" ht="27" customHeight="1">
      <c r="A84" s="695" t="s">
        <v>541</v>
      </c>
      <c r="B84" s="1411" t="s">
        <v>536</v>
      </c>
      <c r="C84" s="1405"/>
      <c r="D84" s="615"/>
      <c r="E84" s="615"/>
      <c r="F84" s="1404"/>
      <c r="G84" s="940">
        <v>1.5</v>
      </c>
      <c r="H84" s="701">
        <v>45</v>
      </c>
      <c r="I84" s="615">
        <v>16</v>
      </c>
      <c r="J84" s="615"/>
      <c r="K84" s="615"/>
      <c r="L84" s="615">
        <v>16</v>
      </c>
      <c r="M84" s="700">
        <v>29</v>
      </c>
      <c r="N84" s="1405"/>
      <c r="O84" s="1407"/>
      <c r="P84" s="1404"/>
      <c r="Q84" s="701"/>
      <c r="R84" s="615"/>
      <c r="S84" s="700"/>
      <c r="T84" s="701"/>
      <c r="U84" s="615">
        <v>2</v>
      </c>
      <c r="V84" s="700"/>
      <c r="W84" s="988"/>
      <c r="X84" s="616"/>
      <c r="Y84" s="918"/>
      <c r="Z84" s="910"/>
      <c r="AA84" s="732"/>
      <c r="AB84" s="732"/>
      <c r="AC84" s="732"/>
    </row>
    <row r="85" spans="1:29" s="688" customFormat="1" ht="27" customHeight="1">
      <c r="A85" s="695" t="s">
        <v>542</v>
      </c>
      <c r="B85" s="1411" t="s">
        <v>536</v>
      </c>
      <c r="C85" s="1405"/>
      <c r="D85" s="615" t="s">
        <v>568</v>
      </c>
      <c r="E85" s="615"/>
      <c r="F85" s="1404"/>
      <c r="G85" s="940">
        <v>1.5</v>
      </c>
      <c r="H85" s="701">
        <v>45</v>
      </c>
      <c r="I85" s="615">
        <v>18</v>
      </c>
      <c r="J85" s="615"/>
      <c r="K85" s="615"/>
      <c r="L85" s="615">
        <v>18</v>
      </c>
      <c r="M85" s="700">
        <v>27</v>
      </c>
      <c r="N85" s="1405"/>
      <c r="O85" s="1407"/>
      <c r="P85" s="1404"/>
      <c r="Q85" s="701"/>
      <c r="R85" s="615"/>
      <c r="S85" s="700"/>
      <c r="T85" s="701"/>
      <c r="U85" s="615"/>
      <c r="V85" s="700">
        <v>2</v>
      </c>
      <c r="W85" s="988"/>
      <c r="X85" s="616"/>
      <c r="Y85" s="918"/>
      <c r="Z85" s="910"/>
      <c r="AA85" s="732"/>
      <c r="AB85" s="732"/>
      <c r="AC85" s="732"/>
    </row>
    <row r="86" spans="1:29" s="688" customFormat="1" ht="27" customHeight="1">
      <c r="A86" s="695" t="s">
        <v>196</v>
      </c>
      <c r="B86" s="1403" t="s">
        <v>543</v>
      </c>
      <c r="C86" s="969"/>
      <c r="D86" s="615" t="s">
        <v>566</v>
      </c>
      <c r="E86" s="615"/>
      <c r="F86" s="1412"/>
      <c r="G86" s="940">
        <v>1.5</v>
      </c>
      <c r="H86" s="701">
        <v>46</v>
      </c>
      <c r="I86" s="615">
        <v>16</v>
      </c>
      <c r="J86" s="615">
        <v>16</v>
      </c>
      <c r="K86" s="615"/>
      <c r="L86" s="615"/>
      <c r="M86" s="700">
        <v>29</v>
      </c>
      <c r="N86" s="969"/>
      <c r="O86" s="614"/>
      <c r="P86" s="970"/>
      <c r="Q86" s="701"/>
      <c r="R86" s="615"/>
      <c r="S86" s="700">
        <v>2</v>
      </c>
      <c r="T86" s="701"/>
      <c r="U86" s="615"/>
      <c r="V86" s="700"/>
      <c r="W86" s="988"/>
      <c r="X86" s="616"/>
      <c r="Y86" s="918"/>
      <c r="Z86" s="910"/>
      <c r="AA86" s="732"/>
      <c r="AB86" s="732"/>
      <c r="AC86" s="732"/>
    </row>
    <row r="87" spans="1:29" s="704" customFormat="1" ht="31.5" customHeight="1">
      <c r="A87" s="695" t="s">
        <v>197</v>
      </c>
      <c r="B87" s="1002" t="s">
        <v>544</v>
      </c>
      <c r="C87" s="696"/>
      <c r="D87" s="697" t="s">
        <v>567</v>
      </c>
      <c r="E87" s="697"/>
      <c r="F87" s="698"/>
      <c r="G87" s="699">
        <v>1.5</v>
      </c>
      <c r="H87" s="956">
        <f>G87*30</f>
        <v>45</v>
      </c>
      <c r="I87" s="615">
        <v>16</v>
      </c>
      <c r="J87" s="615">
        <v>16</v>
      </c>
      <c r="K87" s="615"/>
      <c r="L87" s="615"/>
      <c r="M87" s="700">
        <v>29</v>
      </c>
      <c r="N87" s="696"/>
      <c r="O87" s="697"/>
      <c r="P87" s="698"/>
      <c r="Q87" s="701"/>
      <c r="R87" s="615"/>
      <c r="S87" s="700"/>
      <c r="T87" s="702"/>
      <c r="U87" s="703">
        <v>1.5</v>
      </c>
      <c r="V87" s="700"/>
      <c r="W87" s="988"/>
      <c r="X87" s="616"/>
      <c r="Y87" s="918"/>
      <c r="Z87" s="911"/>
      <c r="AA87" s="733"/>
      <c r="AB87" s="733"/>
      <c r="AC87" s="733"/>
    </row>
    <row r="88" spans="1:29" s="688" customFormat="1" ht="27" customHeight="1">
      <c r="A88" s="695" t="s">
        <v>198</v>
      </c>
      <c r="B88" s="1403" t="s">
        <v>155</v>
      </c>
      <c r="C88" s="969"/>
      <c r="D88" s="615">
        <v>5</v>
      </c>
      <c r="E88" s="615"/>
      <c r="F88" s="700"/>
      <c r="G88" s="940">
        <v>1.5</v>
      </c>
      <c r="H88" s="701">
        <v>45</v>
      </c>
      <c r="I88" s="615">
        <v>20</v>
      </c>
      <c r="J88" s="615">
        <v>14</v>
      </c>
      <c r="K88" s="615"/>
      <c r="L88" s="615">
        <v>6</v>
      </c>
      <c r="M88" s="700">
        <v>25</v>
      </c>
      <c r="N88" s="969"/>
      <c r="O88" s="614"/>
      <c r="P88" s="970"/>
      <c r="Q88" s="701"/>
      <c r="R88" s="615"/>
      <c r="S88" s="700"/>
      <c r="T88" s="701">
        <v>1.5</v>
      </c>
      <c r="U88" s="615"/>
      <c r="V88" s="700"/>
      <c r="W88" s="988"/>
      <c r="X88" s="616"/>
      <c r="Y88" s="918"/>
      <c r="Z88" s="910"/>
      <c r="AA88" s="732"/>
      <c r="AB88" s="732"/>
      <c r="AC88" s="732"/>
    </row>
    <row r="89" spans="1:29" s="688" customFormat="1" ht="25.5" customHeight="1">
      <c r="A89" s="695" t="s">
        <v>199</v>
      </c>
      <c r="B89" s="1004" t="s">
        <v>45</v>
      </c>
      <c r="C89" s="969"/>
      <c r="D89" s="615">
        <v>5</v>
      </c>
      <c r="E89" s="615"/>
      <c r="F89" s="700"/>
      <c r="G89" s="940">
        <v>1.5</v>
      </c>
      <c r="H89" s="701">
        <v>45</v>
      </c>
      <c r="I89" s="615">
        <v>20</v>
      </c>
      <c r="J89" s="615">
        <v>14</v>
      </c>
      <c r="K89" s="615"/>
      <c r="L89" s="615">
        <v>6</v>
      </c>
      <c r="M89" s="700">
        <v>25</v>
      </c>
      <c r="N89" s="969"/>
      <c r="O89" s="614"/>
      <c r="P89" s="970"/>
      <c r="Q89" s="701"/>
      <c r="R89" s="615"/>
      <c r="S89" s="700"/>
      <c r="T89" s="701">
        <v>1.5</v>
      </c>
      <c r="U89" s="615"/>
      <c r="V89" s="700"/>
      <c r="W89" s="988"/>
      <c r="X89" s="616"/>
      <c r="Y89" s="918"/>
      <c r="Z89" s="910"/>
      <c r="AA89" s="732"/>
      <c r="AB89" s="732"/>
      <c r="AC89" s="732"/>
    </row>
    <row r="90" spans="1:29" s="688" customFormat="1" ht="21.75" customHeight="1">
      <c r="A90" s="695" t="s">
        <v>200</v>
      </c>
      <c r="B90" s="1004" t="s">
        <v>545</v>
      </c>
      <c r="C90" s="969"/>
      <c r="D90" s="615">
        <v>5</v>
      </c>
      <c r="E90" s="615"/>
      <c r="F90" s="700"/>
      <c r="G90" s="940">
        <v>1.5</v>
      </c>
      <c r="H90" s="701">
        <v>45</v>
      </c>
      <c r="I90" s="615">
        <v>20</v>
      </c>
      <c r="J90" s="615">
        <v>14</v>
      </c>
      <c r="K90" s="615"/>
      <c r="L90" s="615">
        <v>6</v>
      </c>
      <c r="M90" s="700">
        <v>25</v>
      </c>
      <c r="N90" s="969"/>
      <c r="O90" s="614"/>
      <c r="P90" s="970"/>
      <c r="Q90" s="701"/>
      <c r="R90" s="615"/>
      <c r="S90" s="700"/>
      <c r="T90" s="701">
        <v>1.5</v>
      </c>
      <c r="U90" s="1407"/>
      <c r="V90" s="1404"/>
      <c r="W90" s="988"/>
      <c r="X90" s="616"/>
      <c r="Y90" s="918"/>
      <c r="Z90" s="910"/>
      <c r="AA90" s="732"/>
      <c r="AB90" s="732"/>
      <c r="AC90" s="732"/>
    </row>
    <row r="91" spans="1:29" s="688" customFormat="1" ht="21.75" customHeight="1">
      <c r="A91" s="695" t="s">
        <v>546</v>
      </c>
      <c r="B91" s="1004" t="s">
        <v>547</v>
      </c>
      <c r="C91" s="969"/>
      <c r="D91" s="615" t="s">
        <v>566</v>
      </c>
      <c r="E91" s="615"/>
      <c r="F91" s="993"/>
      <c r="G91" s="940">
        <v>1.5</v>
      </c>
      <c r="H91" s="701">
        <f>G91*30</f>
        <v>45</v>
      </c>
      <c r="I91" s="615">
        <v>16</v>
      </c>
      <c r="J91" s="615">
        <v>16</v>
      </c>
      <c r="K91" s="615"/>
      <c r="L91" s="615"/>
      <c r="M91" s="700">
        <v>29</v>
      </c>
      <c r="N91" s="969"/>
      <c r="O91" s="614"/>
      <c r="P91" s="970"/>
      <c r="Q91" s="701"/>
      <c r="R91" s="615"/>
      <c r="S91" s="700">
        <v>2</v>
      </c>
      <c r="T91" s="701"/>
      <c r="U91" s="615"/>
      <c r="V91" s="700"/>
      <c r="W91" s="988"/>
      <c r="X91" s="616"/>
      <c r="Y91" s="918"/>
      <c r="Z91" s="910"/>
      <c r="AA91" s="732"/>
      <c r="AB91" s="732"/>
      <c r="AC91" s="732"/>
    </row>
    <row r="92" spans="1:29" s="688" customFormat="1" ht="21.75" customHeight="1">
      <c r="A92" s="695" t="s">
        <v>548</v>
      </c>
      <c r="B92" s="1004" t="s">
        <v>549</v>
      </c>
      <c r="C92" s="969"/>
      <c r="D92" s="615" t="s">
        <v>568</v>
      </c>
      <c r="E92" s="615"/>
      <c r="F92" s="993"/>
      <c r="G92" s="940">
        <v>1.5</v>
      </c>
      <c r="H92" s="701">
        <v>45</v>
      </c>
      <c r="I92" s="615">
        <v>18</v>
      </c>
      <c r="J92" s="615">
        <v>9</v>
      </c>
      <c r="K92" s="615"/>
      <c r="L92" s="615">
        <v>9</v>
      </c>
      <c r="M92" s="700">
        <v>27</v>
      </c>
      <c r="N92" s="969"/>
      <c r="O92" s="614"/>
      <c r="P92" s="970"/>
      <c r="Q92" s="701"/>
      <c r="R92" s="615"/>
      <c r="S92" s="700"/>
      <c r="T92" s="701"/>
      <c r="U92" s="615"/>
      <c r="V92" s="700">
        <v>2</v>
      </c>
      <c r="W92" s="988"/>
      <c r="X92" s="616"/>
      <c r="Y92" s="918"/>
      <c r="Z92" s="910"/>
      <c r="AA92" s="732"/>
      <c r="AB92" s="732"/>
      <c r="AC92" s="732"/>
    </row>
    <row r="93" spans="1:29" s="688" customFormat="1" ht="21.75" customHeight="1">
      <c r="A93" s="695" t="s">
        <v>550</v>
      </c>
      <c r="B93" s="1004" t="s">
        <v>551</v>
      </c>
      <c r="C93" s="969"/>
      <c r="D93" s="615" t="s">
        <v>568</v>
      </c>
      <c r="E93" s="615"/>
      <c r="F93" s="993"/>
      <c r="G93" s="940">
        <v>1.5</v>
      </c>
      <c r="H93" s="701">
        <v>45</v>
      </c>
      <c r="I93" s="615">
        <v>18</v>
      </c>
      <c r="J93" s="615">
        <v>9</v>
      </c>
      <c r="K93" s="615"/>
      <c r="L93" s="615">
        <v>9</v>
      </c>
      <c r="M93" s="700">
        <v>27</v>
      </c>
      <c r="N93" s="969"/>
      <c r="O93" s="614"/>
      <c r="P93" s="970"/>
      <c r="Q93" s="701"/>
      <c r="R93" s="615"/>
      <c r="S93" s="700"/>
      <c r="T93" s="701"/>
      <c r="U93" s="615"/>
      <c r="V93" s="700">
        <v>2</v>
      </c>
      <c r="W93" s="988"/>
      <c r="X93" s="616"/>
      <c r="Y93" s="918"/>
      <c r="Z93" s="910"/>
      <c r="AA93" s="732"/>
      <c r="AB93" s="732"/>
      <c r="AC93" s="732"/>
    </row>
    <row r="94" spans="1:29" s="688" customFormat="1" ht="21.75" customHeight="1">
      <c r="A94" s="1007" t="s">
        <v>552</v>
      </c>
      <c r="B94" s="1005" t="s">
        <v>87</v>
      </c>
      <c r="C94" s="988"/>
      <c r="D94" s="616" t="s">
        <v>568</v>
      </c>
      <c r="E94" s="616"/>
      <c r="F94" s="994"/>
      <c r="G94" s="940">
        <v>1.5</v>
      </c>
      <c r="H94" s="701">
        <v>45</v>
      </c>
      <c r="I94" s="615">
        <v>18</v>
      </c>
      <c r="J94" s="615">
        <v>9</v>
      </c>
      <c r="K94" s="615"/>
      <c r="L94" s="615">
        <v>9</v>
      </c>
      <c r="M94" s="700">
        <v>27</v>
      </c>
      <c r="N94" s="969"/>
      <c r="O94" s="614"/>
      <c r="P94" s="970"/>
      <c r="Q94" s="701"/>
      <c r="R94" s="615"/>
      <c r="S94" s="700"/>
      <c r="T94" s="701"/>
      <c r="U94" s="615"/>
      <c r="V94" s="700">
        <v>2</v>
      </c>
      <c r="W94" s="988"/>
      <c r="X94" s="616"/>
      <c r="Y94" s="918"/>
      <c r="Z94" s="910"/>
      <c r="AA94" s="732"/>
      <c r="AB94" s="732"/>
      <c r="AC94" s="732"/>
    </row>
    <row r="95" spans="1:29" s="688" customFormat="1" ht="21.75" customHeight="1" thickBot="1">
      <c r="A95" s="1008" t="s">
        <v>553</v>
      </c>
      <c r="B95" s="1006" t="s">
        <v>46</v>
      </c>
      <c r="C95" s="989"/>
      <c r="D95" s="919" t="s">
        <v>565</v>
      </c>
      <c r="E95" s="919"/>
      <c r="F95" s="995"/>
      <c r="G95" s="941">
        <v>1.5</v>
      </c>
      <c r="H95" s="957">
        <v>45</v>
      </c>
      <c r="I95" s="920">
        <v>16</v>
      </c>
      <c r="J95" s="920">
        <v>16</v>
      </c>
      <c r="K95" s="920"/>
      <c r="L95" s="920"/>
      <c r="M95" s="958">
        <v>29</v>
      </c>
      <c r="N95" s="971"/>
      <c r="O95" s="921"/>
      <c r="P95" s="972"/>
      <c r="Q95" s="957"/>
      <c r="R95" s="920">
        <v>2</v>
      </c>
      <c r="S95" s="980"/>
      <c r="T95" s="982"/>
      <c r="U95" s="920"/>
      <c r="V95" s="958"/>
      <c r="W95" s="989"/>
      <c r="X95" s="919"/>
      <c r="Y95" s="922"/>
      <c r="Z95" s="910"/>
      <c r="AA95" s="732"/>
      <c r="AB95" s="732"/>
      <c r="AC95" s="732"/>
    </row>
    <row r="96" spans="1:29" s="17" customFormat="1" ht="21" customHeight="1">
      <c r="A96" s="2622" t="s">
        <v>317</v>
      </c>
      <c r="B96" s="2623"/>
      <c r="C96" s="2623"/>
      <c r="D96" s="2623"/>
      <c r="E96" s="2623"/>
      <c r="F96" s="2623"/>
      <c r="G96" s="2623"/>
      <c r="H96" s="2623"/>
      <c r="I96" s="2623"/>
      <c r="J96" s="2623"/>
      <c r="K96" s="2623"/>
      <c r="L96" s="2623"/>
      <c r="M96" s="2623"/>
      <c r="N96" s="2623"/>
      <c r="O96" s="2623"/>
      <c r="P96" s="2623"/>
      <c r="Q96" s="2623"/>
      <c r="R96" s="2623"/>
      <c r="S96" s="2623"/>
      <c r="T96" s="2623"/>
      <c r="U96" s="2623"/>
      <c r="V96" s="2623"/>
      <c r="W96" s="2623"/>
      <c r="X96" s="2623"/>
      <c r="Y96" s="2624"/>
      <c r="Z96" s="399"/>
      <c r="AA96" s="399"/>
      <c r="AB96" s="399"/>
      <c r="AC96" s="399"/>
    </row>
    <row r="97" spans="1:29" s="17" customFormat="1" ht="19.5" customHeight="1" thickBot="1">
      <c r="A97" s="2498" t="s">
        <v>416</v>
      </c>
      <c r="B97" s="2499"/>
      <c r="C97" s="2499"/>
      <c r="D97" s="2499"/>
      <c r="E97" s="2499"/>
      <c r="F97" s="2499"/>
      <c r="G97" s="2499"/>
      <c r="H97" s="2499"/>
      <c r="I97" s="2499"/>
      <c r="J97" s="2499"/>
      <c r="K97" s="2499"/>
      <c r="L97" s="2499"/>
      <c r="M97" s="2499"/>
      <c r="N97" s="2499"/>
      <c r="O97" s="2499"/>
      <c r="P97" s="2499"/>
      <c r="Q97" s="2499"/>
      <c r="R97" s="2499"/>
      <c r="S97" s="2499"/>
      <c r="T97" s="2499"/>
      <c r="U97" s="2499"/>
      <c r="V97" s="2499"/>
      <c r="W97" s="2499"/>
      <c r="X97" s="2499"/>
      <c r="Y97" s="2500"/>
      <c r="Z97" s="399"/>
      <c r="AA97" s="399"/>
      <c r="AB97" s="399"/>
      <c r="AC97" s="399"/>
    </row>
    <row r="98" spans="1:29" s="17" customFormat="1" ht="35.25" customHeight="1">
      <c r="A98" s="1413" t="s">
        <v>379</v>
      </c>
      <c r="B98" s="1414" t="s">
        <v>47</v>
      </c>
      <c r="C98" s="1415">
        <v>5</v>
      </c>
      <c r="D98" s="1416"/>
      <c r="E98" s="1416"/>
      <c r="F98" s="1417"/>
      <c r="G98" s="1418">
        <v>4</v>
      </c>
      <c r="H98" s="1419">
        <f>G98*30</f>
        <v>120</v>
      </c>
      <c r="I98" s="1420">
        <f>J98+K98+L98</f>
        <v>60</v>
      </c>
      <c r="J98" s="1421">
        <v>30</v>
      </c>
      <c r="K98" s="1422">
        <v>15</v>
      </c>
      <c r="L98" s="1422">
        <v>15</v>
      </c>
      <c r="M98" s="1423">
        <f>H98-I98</f>
        <v>60</v>
      </c>
      <c r="N98" s="1424"/>
      <c r="O98" s="1425"/>
      <c r="P98" s="1426"/>
      <c r="Q98" s="1424"/>
      <c r="R98" s="1427"/>
      <c r="S98" s="1426"/>
      <c r="T98" s="1428">
        <v>4</v>
      </c>
      <c r="U98" s="1425"/>
      <c r="V98" s="1429"/>
      <c r="W98" s="1424"/>
      <c r="X98" s="1427"/>
      <c r="Y98" s="1430"/>
      <c r="Z98" s="399"/>
      <c r="AA98" s="399"/>
      <c r="AB98" s="399"/>
      <c r="AC98" s="399"/>
    </row>
    <row r="99" spans="1:29" s="17" customFormat="1" ht="31.5" customHeight="1">
      <c r="A99" s="1431" t="s">
        <v>380</v>
      </c>
      <c r="B99" s="1432" t="s">
        <v>48</v>
      </c>
      <c r="C99" s="1433" t="s">
        <v>567</v>
      </c>
      <c r="D99" s="1434"/>
      <c r="E99" s="1434"/>
      <c r="F99" s="1435"/>
      <c r="G99" s="1436">
        <v>3</v>
      </c>
      <c r="H99" s="1437">
        <f aca="true" t="shared" si="24" ref="H99:H104">$G99*30</f>
        <v>90</v>
      </c>
      <c r="I99" s="1438">
        <f aca="true" t="shared" si="25" ref="I99:I104">SUM($J99:$L99)</f>
        <v>45</v>
      </c>
      <c r="J99" s="1334">
        <v>27</v>
      </c>
      <c r="K99" s="1439">
        <v>9</v>
      </c>
      <c r="L99" s="1439">
        <v>9</v>
      </c>
      <c r="M99" s="1253">
        <f aca="true" t="shared" si="26" ref="M99:M104">$H99-$I99</f>
        <v>45</v>
      </c>
      <c r="N99" s="1440"/>
      <c r="O99" s="1441"/>
      <c r="P99" s="1442"/>
      <c r="Q99" s="1443"/>
      <c r="R99" s="1434"/>
      <c r="S99" s="1442"/>
      <c r="T99" s="1440"/>
      <c r="U99" s="1441">
        <v>5</v>
      </c>
      <c r="V99" s="1444"/>
      <c r="W99" s="1443"/>
      <c r="X99" s="1434"/>
      <c r="Y99" s="1445"/>
      <c r="Z99" s="399"/>
      <c r="AA99" s="399"/>
      <c r="AB99" s="399"/>
      <c r="AC99" s="399"/>
    </row>
    <row r="100" spans="1:29" s="17" customFormat="1" ht="16.5" customHeight="1">
      <c r="A100" s="1431" t="s">
        <v>381</v>
      </c>
      <c r="B100" s="583" t="s">
        <v>49</v>
      </c>
      <c r="C100" s="1333"/>
      <c r="D100" s="1208"/>
      <c r="E100" s="1208"/>
      <c r="F100" s="1361"/>
      <c r="G100" s="587">
        <f>G101+G102</f>
        <v>7.5</v>
      </c>
      <c r="H100" s="638">
        <f t="shared" si="24"/>
        <v>225</v>
      </c>
      <c r="I100" s="649">
        <f>I101+I102</f>
        <v>126</v>
      </c>
      <c r="J100" s="649">
        <f>J101+J102</f>
        <v>60</v>
      </c>
      <c r="K100" s="649">
        <f>K101+K102</f>
        <v>15</v>
      </c>
      <c r="L100" s="649">
        <f>L101+L102</f>
        <v>51</v>
      </c>
      <c r="M100" s="649">
        <f>M101+M102</f>
        <v>99</v>
      </c>
      <c r="N100" s="1446"/>
      <c r="O100" s="1255"/>
      <c r="P100" s="1447"/>
      <c r="Q100" s="1202"/>
      <c r="R100" s="1208"/>
      <c r="S100" s="1447"/>
      <c r="T100" s="1446"/>
      <c r="U100" s="1255"/>
      <c r="V100" s="1448"/>
      <c r="W100" s="1202"/>
      <c r="X100" s="1208"/>
      <c r="Y100" s="1209"/>
      <c r="Z100" s="399"/>
      <c r="AA100" s="399"/>
      <c r="AB100" s="399"/>
      <c r="AC100" s="399"/>
    </row>
    <row r="101" spans="1:29" s="17" customFormat="1" ht="16.5" customHeight="1">
      <c r="A101" s="1431" t="s">
        <v>382</v>
      </c>
      <c r="B101" s="557" t="s">
        <v>49</v>
      </c>
      <c r="C101" s="558">
        <v>5</v>
      </c>
      <c r="D101" s="571"/>
      <c r="E101" s="571"/>
      <c r="F101" s="560"/>
      <c r="G101" s="572">
        <v>5.5</v>
      </c>
      <c r="H101" s="573">
        <f t="shared" si="24"/>
        <v>165</v>
      </c>
      <c r="I101" s="1449">
        <f t="shared" si="25"/>
        <v>90</v>
      </c>
      <c r="J101" s="1450">
        <v>60</v>
      </c>
      <c r="K101" s="1451">
        <v>15</v>
      </c>
      <c r="L101" s="1451">
        <v>15</v>
      </c>
      <c r="M101" s="576">
        <f t="shared" si="26"/>
        <v>75</v>
      </c>
      <c r="N101" s="566"/>
      <c r="O101" s="510"/>
      <c r="P101" s="568"/>
      <c r="Q101" s="566"/>
      <c r="R101" s="567"/>
      <c r="S101" s="568"/>
      <c r="T101" s="569">
        <v>6</v>
      </c>
      <c r="U101" s="510"/>
      <c r="V101" s="570"/>
      <c r="W101" s="566"/>
      <c r="X101" s="567"/>
      <c r="Y101" s="720"/>
      <c r="Z101" s="399"/>
      <c r="AA101" s="399"/>
      <c r="AB101" s="399"/>
      <c r="AC101" s="399"/>
    </row>
    <row r="102" spans="1:29" s="17" customFormat="1" ht="16.5" customHeight="1">
      <c r="A102" s="1431" t="s">
        <v>383</v>
      </c>
      <c r="B102" s="557" t="s">
        <v>50</v>
      </c>
      <c r="C102" s="558"/>
      <c r="D102" s="571"/>
      <c r="E102" s="571"/>
      <c r="F102" s="560"/>
      <c r="G102" s="572">
        <v>2</v>
      </c>
      <c r="H102" s="1452">
        <f>H103+H104</f>
        <v>60</v>
      </c>
      <c r="I102" s="1096">
        <f>I103+I104</f>
        <v>36</v>
      </c>
      <c r="J102" s="1096"/>
      <c r="K102" s="1096"/>
      <c r="L102" s="1096">
        <f>L103+L104</f>
        <v>36</v>
      </c>
      <c r="M102" s="1096">
        <f>M103+M104</f>
        <v>24</v>
      </c>
      <c r="N102" s="566"/>
      <c r="O102" s="510"/>
      <c r="P102" s="568"/>
      <c r="Q102" s="566"/>
      <c r="R102" s="567"/>
      <c r="S102" s="568"/>
      <c r="T102" s="569"/>
      <c r="U102" s="510"/>
      <c r="V102" s="570"/>
      <c r="W102" s="566"/>
      <c r="X102" s="567"/>
      <c r="Y102" s="720"/>
      <c r="Z102" s="399"/>
      <c r="AA102" s="399"/>
      <c r="AB102" s="399"/>
      <c r="AC102" s="399"/>
    </row>
    <row r="103" spans="1:29" s="17" customFormat="1" ht="16.5" customHeight="1">
      <c r="A103" s="1431" t="s">
        <v>384</v>
      </c>
      <c r="B103" s="557" t="s">
        <v>50</v>
      </c>
      <c r="C103" s="558"/>
      <c r="D103" s="571"/>
      <c r="E103" s="571"/>
      <c r="F103" s="560"/>
      <c r="G103" s="561">
        <v>1</v>
      </c>
      <c r="H103" s="562">
        <f t="shared" si="24"/>
        <v>30</v>
      </c>
      <c r="I103" s="595">
        <f t="shared" si="25"/>
        <v>18</v>
      </c>
      <c r="J103" s="596"/>
      <c r="K103" s="597"/>
      <c r="L103" s="597">
        <v>18</v>
      </c>
      <c r="M103" s="565">
        <f t="shared" si="26"/>
        <v>12</v>
      </c>
      <c r="N103" s="566"/>
      <c r="O103" s="510"/>
      <c r="P103" s="568"/>
      <c r="Q103" s="566"/>
      <c r="R103" s="567"/>
      <c r="S103" s="568"/>
      <c r="T103" s="569"/>
      <c r="U103" s="510">
        <v>2</v>
      </c>
      <c r="V103" s="570"/>
      <c r="W103" s="566"/>
      <c r="X103" s="567"/>
      <c r="Y103" s="720"/>
      <c r="Z103" s="399"/>
      <c r="AA103" s="399"/>
      <c r="AB103" s="399"/>
      <c r="AC103" s="399"/>
    </row>
    <row r="104" spans="1:29" s="17" customFormat="1" ht="16.5" customHeight="1">
      <c r="A104" s="1431" t="s">
        <v>385</v>
      </c>
      <c r="B104" s="557" t="s">
        <v>50</v>
      </c>
      <c r="C104" s="558"/>
      <c r="D104" s="571"/>
      <c r="E104" s="559" t="s">
        <v>568</v>
      </c>
      <c r="F104" s="560"/>
      <c r="G104" s="561">
        <v>1</v>
      </c>
      <c r="H104" s="562">
        <f t="shared" si="24"/>
        <v>30</v>
      </c>
      <c r="I104" s="595">
        <f t="shared" si="25"/>
        <v>18</v>
      </c>
      <c r="J104" s="598"/>
      <c r="K104" s="559"/>
      <c r="L104" s="559">
        <v>18</v>
      </c>
      <c r="M104" s="565">
        <f t="shared" si="26"/>
        <v>12</v>
      </c>
      <c r="N104" s="566"/>
      <c r="O104" s="749"/>
      <c r="P104" s="568"/>
      <c r="Q104" s="566"/>
      <c r="R104" s="567"/>
      <c r="S104" s="568"/>
      <c r="T104" s="569"/>
      <c r="U104" s="510"/>
      <c r="V104" s="570">
        <v>2</v>
      </c>
      <c r="W104" s="566"/>
      <c r="X104" s="567"/>
      <c r="Y104" s="720"/>
      <c r="Z104" s="399"/>
      <c r="AA104" s="399"/>
      <c r="AB104" s="399"/>
      <c r="AC104" s="399"/>
    </row>
    <row r="105" spans="1:29" s="17" customFormat="1" ht="30" customHeight="1">
      <c r="A105" s="1431" t="s">
        <v>386</v>
      </c>
      <c r="B105" s="557" t="s">
        <v>51</v>
      </c>
      <c r="C105" s="558"/>
      <c r="D105" s="559"/>
      <c r="E105" s="559"/>
      <c r="F105" s="560"/>
      <c r="G105" s="572">
        <v>6.5</v>
      </c>
      <c r="H105" s="600">
        <f aca="true" t="shared" si="27" ref="H105:N105">SUM(H106+H107)</f>
        <v>195</v>
      </c>
      <c r="I105" s="601">
        <f t="shared" si="27"/>
        <v>105</v>
      </c>
      <c r="J105" s="601">
        <f t="shared" si="27"/>
        <v>57</v>
      </c>
      <c r="K105" s="601">
        <f t="shared" si="27"/>
        <v>33</v>
      </c>
      <c r="L105" s="601">
        <f t="shared" si="27"/>
        <v>15</v>
      </c>
      <c r="M105" s="602">
        <f t="shared" si="27"/>
        <v>90</v>
      </c>
      <c r="N105" s="605">
        <f t="shared" si="27"/>
        <v>0</v>
      </c>
      <c r="O105" s="437"/>
      <c r="P105" s="1453"/>
      <c r="Q105" s="566"/>
      <c r="R105" s="567"/>
      <c r="S105" s="568"/>
      <c r="T105" s="566"/>
      <c r="U105" s="567"/>
      <c r="V105" s="568"/>
      <c r="W105" s="566"/>
      <c r="X105" s="567"/>
      <c r="Y105" s="720"/>
      <c r="Z105" s="399"/>
      <c r="AA105" s="399"/>
      <c r="AB105" s="399"/>
      <c r="AC105" s="399"/>
    </row>
    <row r="106" spans="1:29" s="17" customFormat="1" ht="33.75" customHeight="1">
      <c r="A106" s="1431" t="s">
        <v>397</v>
      </c>
      <c r="B106" s="557" t="s">
        <v>51</v>
      </c>
      <c r="C106" s="558"/>
      <c r="D106" s="559">
        <v>5</v>
      </c>
      <c r="E106" s="559"/>
      <c r="F106" s="560"/>
      <c r="G106" s="561">
        <v>3.5</v>
      </c>
      <c r="H106" s="562">
        <f>$G106*30</f>
        <v>105</v>
      </c>
      <c r="I106" s="595">
        <f>SUM($J106:$L106)</f>
        <v>60</v>
      </c>
      <c r="J106" s="596">
        <v>30</v>
      </c>
      <c r="K106" s="597">
        <v>15</v>
      </c>
      <c r="L106" s="597">
        <v>15</v>
      </c>
      <c r="M106" s="565">
        <f>$H106-$I106</f>
        <v>45</v>
      </c>
      <c r="N106" s="566"/>
      <c r="O106" s="592"/>
      <c r="P106" s="568"/>
      <c r="Q106" s="566"/>
      <c r="R106" s="567"/>
      <c r="S106" s="568"/>
      <c r="T106" s="569">
        <v>4</v>
      </c>
      <c r="U106" s="510"/>
      <c r="V106" s="570"/>
      <c r="W106" s="566"/>
      <c r="X106" s="567"/>
      <c r="Y106" s="720"/>
      <c r="Z106" s="399"/>
      <c r="AA106" s="399"/>
      <c r="AB106" s="399"/>
      <c r="AC106" s="399"/>
    </row>
    <row r="107" spans="1:29" s="17" customFormat="1" ht="36" customHeight="1">
      <c r="A107" s="1431" t="s">
        <v>396</v>
      </c>
      <c r="B107" s="557" t="s">
        <v>51</v>
      </c>
      <c r="C107" s="558" t="s">
        <v>567</v>
      </c>
      <c r="D107" s="559"/>
      <c r="E107" s="559"/>
      <c r="F107" s="560"/>
      <c r="G107" s="561">
        <v>3</v>
      </c>
      <c r="H107" s="562">
        <f>$G107*30</f>
        <v>90</v>
      </c>
      <c r="I107" s="429">
        <f>SUM($J107:$L107)</f>
        <v>45</v>
      </c>
      <c r="J107" s="563">
        <v>27</v>
      </c>
      <c r="K107" s="564">
        <v>18</v>
      </c>
      <c r="L107" s="564"/>
      <c r="M107" s="565">
        <f>$H107-$I107</f>
        <v>45</v>
      </c>
      <c r="N107" s="566"/>
      <c r="O107" s="567"/>
      <c r="P107" s="568"/>
      <c r="Q107" s="566"/>
      <c r="R107" s="567"/>
      <c r="S107" s="568"/>
      <c r="T107" s="569"/>
      <c r="U107" s="510">
        <v>5</v>
      </c>
      <c r="V107" s="570"/>
      <c r="W107" s="566"/>
      <c r="X107" s="567"/>
      <c r="Y107" s="720"/>
      <c r="Z107" s="399"/>
      <c r="AA107" s="399"/>
      <c r="AB107" s="399"/>
      <c r="AC107" s="399"/>
    </row>
    <row r="108" spans="1:29" s="17" customFormat="1" ht="21.75" customHeight="1">
      <c r="A108" s="1431" t="s">
        <v>387</v>
      </c>
      <c r="B108" s="557" t="s">
        <v>53</v>
      </c>
      <c r="C108" s="558" t="s">
        <v>566</v>
      </c>
      <c r="D108" s="571"/>
      <c r="E108" s="571"/>
      <c r="F108" s="560"/>
      <c r="G108" s="572">
        <v>3</v>
      </c>
      <c r="H108" s="573">
        <f>$G108*30</f>
        <v>90</v>
      </c>
      <c r="I108" s="439">
        <f>SUM($J108:$L108)</f>
        <v>54</v>
      </c>
      <c r="J108" s="574">
        <v>36</v>
      </c>
      <c r="K108" s="575">
        <v>18</v>
      </c>
      <c r="L108" s="575"/>
      <c r="M108" s="576">
        <f>$H108-$I108</f>
        <v>36</v>
      </c>
      <c r="N108" s="566"/>
      <c r="O108" s="567"/>
      <c r="P108" s="568"/>
      <c r="Q108" s="569"/>
      <c r="R108" s="510"/>
      <c r="S108" s="613">
        <v>6</v>
      </c>
      <c r="T108" s="566"/>
      <c r="U108" s="567"/>
      <c r="V108" s="568"/>
      <c r="W108" s="566"/>
      <c r="X108" s="567"/>
      <c r="Y108" s="720"/>
      <c r="Z108" s="399"/>
      <c r="AA108" s="399"/>
      <c r="AB108" s="399"/>
      <c r="AC108" s="399"/>
    </row>
    <row r="109" spans="1:29" s="17" customFormat="1" ht="33" customHeight="1">
      <c r="A109" s="1431" t="s">
        <v>388</v>
      </c>
      <c r="B109" s="557" t="s">
        <v>106</v>
      </c>
      <c r="C109" s="558"/>
      <c r="D109" s="571" t="s">
        <v>570</v>
      </c>
      <c r="E109" s="571"/>
      <c r="F109" s="560"/>
      <c r="G109" s="572">
        <v>3</v>
      </c>
      <c r="H109" s="573">
        <f>$G109*30</f>
        <v>90</v>
      </c>
      <c r="I109" s="439">
        <f>SUM($J109:$L109)</f>
        <v>30</v>
      </c>
      <c r="J109" s="574">
        <v>20</v>
      </c>
      <c r="K109" s="575"/>
      <c r="L109" s="575">
        <v>10</v>
      </c>
      <c r="M109" s="576">
        <f>$H109-$I109</f>
        <v>60</v>
      </c>
      <c r="N109" s="566"/>
      <c r="O109" s="567"/>
      <c r="P109" s="568"/>
      <c r="Q109" s="569"/>
      <c r="R109" s="510"/>
      <c r="S109" s="613"/>
      <c r="T109" s="566"/>
      <c r="U109" s="567"/>
      <c r="V109" s="568"/>
      <c r="W109" s="566"/>
      <c r="X109" s="567"/>
      <c r="Y109" s="720">
        <v>3</v>
      </c>
      <c r="Z109" s="399"/>
      <c r="AA109" s="399"/>
      <c r="AB109" s="399"/>
      <c r="AC109" s="399"/>
    </row>
    <row r="110" spans="1:29" s="17" customFormat="1" ht="16.5" customHeight="1">
      <c r="A110" s="1454" t="s">
        <v>389</v>
      </c>
      <c r="B110" s="583" t="s">
        <v>56</v>
      </c>
      <c r="C110" s="584"/>
      <c r="D110" s="585"/>
      <c r="E110" s="585"/>
      <c r="F110" s="586"/>
      <c r="G110" s="587">
        <f>G111++G112+G113</f>
        <v>8.5</v>
      </c>
      <c r="H110" s="588">
        <f>H111++H112+H113</f>
        <v>255</v>
      </c>
      <c r="I110" s="589">
        <f>I111++I112+I113</f>
        <v>156</v>
      </c>
      <c r="J110" s="589">
        <f>J111++J112+J113</f>
        <v>66</v>
      </c>
      <c r="K110" s="589"/>
      <c r="L110" s="589">
        <f>L111++L112+L113</f>
        <v>90</v>
      </c>
      <c r="M110" s="590">
        <f>M111++M112+M113</f>
        <v>99</v>
      </c>
      <c r="N110" s="591"/>
      <c r="O110" s="592"/>
      <c r="P110" s="593"/>
      <c r="Q110" s="591"/>
      <c r="R110" s="592"/>
      <c r="S110" s="570"/>
      <c r="T110" s="591"/>
      <c r="U110" s="592"/>
      <c r="V110" s="593"/>
      <c r="W110" s="591"/>
      <c r="X110" s="592"/>
      <c r="Y110" s="721"/>
      <c r="Z110" s="399"/>
      <c r="AA110" s="399"/>
      <c r="AB110" s="399"/>
      <c r="AC110" s="399"/>
    </row>
    <row r="111" spans="1:29" s="17" customFormat="1" ht="16.5" customHeight="1">
      <c r="A111" s="1431" t="s">
        <v>621</v>
      </c>
      <c r="B111" s="557" t="s">
        <v>56</v>
      </c>
      <c r="C111" s="594"/>
      <c r="D111" s="559" t="s">
        <v>563</v>
      </c>
      <c r="E111" s="571"/>
      <c r="F111" s="560"/>
      <c r="G111" s="561">
        <v>2</v>
      </c>
      <c r="H111" s="562">
        <f aca="true" t="shared" si="28" ref="H111:H119">$G111*30</f>
        <v>60</v>
      </c>
      <c r="I111" s="595">
        <f aca="true" t="shared" si="29" ref="I111:I119">SUM($J111:$L111)</f>
        <v>36</v>
      </c>
      <c r="J111" s="596">
        <v>18</v>
      </c>
      <c r="K111" s="597"/>
      <c r="L111" s="597">
        <v>18</v>
      </c>
      <c r="M111" s="565">
        <f aca="true" t="shared" si="30" ref="M111:M119">$H111-$I111</f>
        <v>24</v>
      </c>
      <c r="N111" s="566"/>
      <c r="O111" s="567"/>
      <c r="P111" s="570">
        <v>4</v>
      </c>
      <c r="Q111" s="569"/>
      <c r="R111" s="510"/>
      <c r="S111" s="570"/>
      <c r="T111" s="569"/>
      <c r="U111" s="567"/>
      <c r="V111" s="568"/>
      <c r="W111" s="566"/>
      <c r="X111" s="567"/>
      <c r="Y111" s="720"/>
      <c r="Z111" s="399"/>
      <c r="AA111" s="399"/>
      <c r="AB111" s="399"/>
      <c r="AC111" s="399"/>
    </row>
    <row r="112" spans="1:29" s="17" customFormat="1" ht="16.5" customHeight="1">
      <c r="A112" s="1431" t="s">
        <v>622</v>
      </c>
      <c r="B112" s="557" t="s">
        <v>56</v>
      </c>
      <c r="C112" s="594"/>
      <c r="D112" s="559">
        <v>3</v>
      </c>
      <c r="E112" s="571"/>
      <c r="F112" s="560"/>
      <c r="G112" s="561">
        <v>4</v>
      </c>
      <c r="H112" s="562">
        <f t="shared" si="28"/>
        <v>120</v>
      </c>
      <c r="I112" s="595">
        <f t="shared" si="29"/>
        <v>75</v>
      </c>
      <c r="J112" s="598">
        <v>30</v>
      </c>
      <c r="K112" s="559"/>
      <c r="L112" s="559">
        <v>45</v>
      </c>
      <c r="M112" s="565">
        <f t="shared" si="30"/>
        <v>45</v>
      </c>
      <c r="N112" s="566"/>
      <c r="O112" s="567"/>
      <c r="P112" s="570"/>
      <c r="Q112" s="569">
        <v>5</v>
      </c>
      <c r="R112" s="510"/>
      <c r="S112" s="570"/>
      <c r="T112" s="569"/>
      <c r="U112" s="567"/>
      <c r="V112" s="568"/>
      <c r="W112" s="566"/>
      <c r="X112" s="567"/>
      <c r="Y112" s="720"/>
      <c r="Z112" s="399"/>
      <c r="AA112" s="399"/>
      <c r="AB112" s="399"/>
      <c r="AC112" s="399"/>
    </row>
    <row r="113" spans="1:29" s="17" customFormat="1" ht="16.5" customHeight="1">
      <c r="A113" s="1431" t="s">
        <v>623</v>
      </c>
      <c r="B113" s="557" t="s">
        <v>56</v>
      </c>
      <c r="C113" s="558" t="s">
        <v>565</v>
      </c>
      <c r="D113" s="571"/>
      <c r="E113" s="571"/>
      <c r="F113" s="560"/>
      <c r="G113" s="561">
        <v>2.5</v>
      </c>
      <c r="H113" s="562">
        <f t="shared" si="28"/>
        <v>75</v>
      </c>
      <c r="I113" s="599">
        <f t="shared" si="29"/>
        <v>45</v>
      </c>
      <c r="J113" s="563">
        <v>18</v>
      </c>
      <c r="K113" s="564"/>
      <c r="L113" s="564">
        <v>27</v>
      </c>
      <c r="M113" s="565">
        <f t="shared" si="30"/>
        <v>30</v>
      </c>
      <c r="N113" s="566"/>
      <c r="O113" s="567"/>
      <c r="P113" s="570"/>
      <c r="Q113" s="569"/>
      <c r="R113" s="510">
        <v>5</v>
      </c>
      <c r="S113" s="570"/>
      <c r="T113" s="569"/>
      <c r="U113" s="567"/>
      <c r="V113" s="568"/>
      <c r="W113" s="566"/>
      <c r="X113" s="567"/>
      <c r="Y113" s="720"/>
      <c r="Z113" s="399"/>
      <c r="AA113" s="399"/>
      <c r="AB113" s="399"/>
      <c r="AC113" s="399"/>
    </row>
    <row r="114" spans="1:29" s="17" customFormat="1" ht="16.5" customHeight="1">
      <c r="A114" s="1431" t="s">
        <v>390</v>
      </c>
      <c r="B114" s="557" t="s">
        <v>57</v>
      </c>
      <c r="C114" s="558"/>
      <c r="D114" s="571"/>
      <c r="E114" s="571"/>
      <c r="F114" s="560"/>
      <c r="G114" s="572">
        <f>G115+G116+G117</f>
        <v>5.5</v>
      </c>
      <c r="H114" s="600">
        <f aca="true" t="shared" si="31" ref="H114:M114">H115+H116+H117</f>
        <v>165</v>
      </c>
      <c r="I114" s="601">
        <f t="shared" si="31"/>
        <v>96</v>
      </c>
      <c r="J114" s="601">
        <f t="shared" si="31"/>
        <v>45</v>
      </c>
      <c r="K114" s="601">
        <f t="shared" si="31"/>
        <v>9</v>
      </c>
      <c r="L114" s="601">
        <f t="shared" si="31"/>
        <v>42</v>
      </c>
      <c r="M114" s="602">
        <f t="shared" si="31"/>
        <v>69</v>
      </c>
      <c r="N114" s="566"/>
      <c r="O114" s="567"/>
      <c r="P114" s="570"/>
      <c r="Q114" s="569"/>
      <c r="R114" s="510"/>
      <c r="S114" s="570"/>
      <c r="T114" s="569"/>
      <c r="U114" s="567"/>
      <c r="V114" s="568"/>
      <c r="W114" s="566"/>
      <c r="X114" s="567"/>
      <c r="Y114" s="720"/>
      <c r="Z114" s="399"/>
      <c r="AA114" s="399"/>
      <c r="AB114" s="399"/>
      <c r="AC114" s="399"/>
    </row>
    <row r="115" spans="1:29" s="17" customFormat="1" ht="16.5" customHeight="1">
      <c r="A115" s="1431" t="s">
        <v>393</v>
      </c>
      <c r="B115" s="557" t="s">
        <v>57</v>
      </c>
      <c r="C115" s="558"/>
      <c r="D115" s="571"/>
      <c r="E115" s="571"/>
      <c r="F115" s="560"/>
      <c r="G115" s="561">
        <v>2.5</v>
      </c>
      <c r="H115" s="562">
        <f t="shared" si="28"/>
        <v>75</v>
      </c>
      <c r="I115" s="595">
        <f t="shared" si="29"/>
        <v>45</v>
      </c>
      <c r="J115" s="596">
        <v>27</v>
      </c>
      <c r="K115" s="597"/>
      <c r="L115" s="597">
        <v>18</v>
      </c>
      <c r="M115" s="565">
        <f t="shared" si="30"/>
        <v>30</v>
      </c>
      <c r="N115" s="566"/>
      <c r="O115" s="567"/>
      <c r="P115" s="570"/>
      <c r="Q115" s="569"/>
      <c r="R115" s="510">
        <v>5</v>
      </c>
      <c r="S115" s="570"/>
      <c r="T115" s="569"/>
      <c r="U115" s="567"/>
      <c r="V115" s="568"/>
      <c r="W115" s="566"/>
      <c r="X115" s="567"/>
      <c r="Y115" s="720"/>
      <c r="Z115" s="399"/>
      <c r="AA115" s="399"/>
      <c r="AB115" s="399"/>
      <c r="AC115" s="399"/>
    </row>
    <row r="116" spans="1:29" s="17" customFormat="1" ht="16.5" customHeight="1">
      <c r="A116" s="1431" t="s">
        <v>394</v>
      </c>
      <c r="B116" s="557" t="s">
        <v>57</v>
      </c>
      <c r="C116" s="558" t="s">
        <v>566</v>
      </c>
      <c r="D116" s="571"/>
      <c r="E116" s="571"/>
      <c r="F116" s="560"/>
      <c r="G116" s="561">
        <v>2</v>
      </c>
      <c r="H116" s="562">
        <f t="shared" si="28"/>
        <v>60</v>
      </c>
      <c r="I116" s="595">
        <f t="shared" si="29"/>
        <v>36</v>
      </c>
      <c r="J116" s="598">
        <v>18</v>
      </c>
      <c r="K116" s="559">
        <v>9</v>
      </c>
      <c r="L116" s="559">
        <v>9</v>
      </c>
      <c r="M116" s="565">
        <f t="shared" si="30"/>
        <v>24</v>
      </c>
      <c r="N116" s="566"/>
      <c r="O116" s="567"/>
      <c r="P116" s="570"/>
      <c r="Q116" s="569"/>
      <c r="R116" s="510"/>
      <c r="S116" s="570">
        <v>4</v>
      </c>
      <c r="T116" s="569"/>
      <c r="U116" s="567"/>
      <c r="V116" s="568"/>
      <c r="W116" s="566"/>
      <c r="X116" s="567"/>
      <c r="Y116" s="720"/>
      <c r="Z116" s="399"/>
      <c r="AA116" s="399"/>
      <c r="AB116" s="399"/>
      <c r="AC116" s="399"/>
    </row>
    <row r="117" spans="1:29" s="17" customFormat="1" ht="34.5" customHeight="1">
      <c r="A117" s="1431" t="s">
        <v>395</v>
      </c>
      <c r="B117" s="557" t="s">
        <v>58</v>
      </c>
      <c r="C117" s="558"/>
      <c r="D117" s="571"/>
      <c r="E117" s="603"/>
      <c r="F117" s="560">
        <v>5</v>
      </c>
      <c r="G117" s="572">
        <v>1</v>
      </c>
      <c r="H117" s="573">
        <f t="shared" si="28"/>
        <v>30</v>
      </c>
      <c r="I117" s="439">
        <f t="shared" si="29"/>
        <v>15</v>
      </c>
      <c r="J117" s="574"/>
      <c r="K117" s="575"/>
      <c r="L117" s="575">
        <v>15</v>
      </c>
      <c r="M117" s="576">
        <f t="shared" si="30"/>
        <v>15</v>
      </c>
      <c r="N117" s="566"/>
      <c r="O117" s="567"/>
      <c r="P117" s="570"/>
      <c r="Q117" s="569"/>
      <c r="R117" s="510"/>
      <c r="S117" s="570"/>
      <c r="T117" s="569">
        <v>1</v>
      </c>
      <c r="U117" s="567"/>
      <c r="V117" s="568"/>
      <c r="W117" s="566"/>
      <c r="X117" s="567"/>
      <c r="Y117" s="720"/>
      <c r="Z117" s="399"/>
      <c r="AA117" s="399"/>
      <c r="AB117" s="399"/>
      <c r="AC117" s="399"/>
    </row>
    <row r="118" spans="1:29" s="17" customFormat="1" ht="20.25" customHeight="1">
      <c r="A118" s="1431" t="s">
        <v>391</v>
      </c>
      <c r="B118" s="557" t="s">
        <v>59</v>
      </c>
      <c r="C118" s="594"/>
      <c r="D118" s="559" t="s">
        <v>566</v>
      </c>
      <c r="E118" s="559"/>
      <c r="F118" s="560"/>
      <c r="G118" s="572">
        <v>2</v>
      </c>
      <c r="H118" s="573">
        <f t="shared" si="28"/>
        <v>60</v>
      </c>
      <c r="I118" s="439">
        <f t="shared" si="29"/>
        <v>30</v>
      </c>
      <c r="J118" s="574">
        <v>20</v>
      </c>
      <c r="K118" s="575"/>
      <c r="L118" s="575">
        <v>10</v>
      </c>
      <c r="M118" s="576">
        <f t="shared" si="30"/>
        <v>30</v>
      </c>
      <c r="N118" s="566"/>
      <c r="O118" s="567"/>
      <c r="P118" s="570"/>
      <c r="Q118" s="569"/>
      <c r="R118" s="510"/>
      <c r="S118" s="570">
        <v>3</v>
      </c>
      <c r="T118" s="569"/>
      <c r="U118" s="567"/>
      <c r="V118" s="568"/>
      <c r="W118" s="566"/>
      <c r="X118" s="567"/>
      <c r="Y118" s="720"/>
      <c r="Z118" s="399"/>
      <c r="AA118" s="399"/>
      <c r="AB118" s="399"/>
      <c r="AC118" s="399"/>
    </row>
    <row r="119" spans="1:29" s="756" customFormat="1" ht="53.25" customHeight="1" thickBot="1">
      <c r="A119" s="1455" t="s">
        <v>392</v>
      </c>
      <c r="B119" s="769" t="s">
        <v>522</v>
      </c>
      <c r="C119" s="770" t="s">
        <v>565</v>
      </c>
      <c r="D119" s="771"/>
      <c r="E119" s="771"/>
      <c r="F119" s="772"/>
      <c r="G119" s="773">
        <v>3</v>
      </c>
      <c r="H119" s="760">
        <f t="shared" si="28"/>
        <v>90</v>
      </c>
      <c r="I119" s="761">
        <f t="shared" si="29"/>
        <v>45</v>
      </c>
      <c r="J119" s="774">
        <v>27</v>
      </c>
      <c r="K119" s="775">
        <v>18</v>
      </c>
      <c r="L119" s="775"/>
      <c r="M119" s="763">
        <f t="shared" si="30"/>
        <v>45</v>
      </c>
      <c r="N119" s="776"/>
      <c r="O119" s="777"/>
      <c r="P119" s="778"/>
      <c r="Q119" s="776"/>
      <c r="R119" s="779">
        <v>5</v>
      </c>
      <c r="S119" s="780"/>
      <c r="T119" s="781"/>
      <c r="U119" s="779"/>
      <c r="V119" s="780"/>
      <c r="W119" s="776"/>
      <c r="X119" s="777"/>
      <c r="Y119" s="782"/>
      <c r="Z119" s="707"/>
      <c r="AA119" s="707"/>
      <c r="AB119" s="707"/>
      <c r="AC119" s="707"/>
    </row>
    <row r="120" spans="1:29" s="17" customFormat="1" ht="16.5" customHeight="1" thickBot="1">
      <c r="A120" s="2527" t="s">
        <v>217</v>
      </c>
      <c r="B120" s="2528"/>
      <c r="C120" s="2528"/>
      <c r="D120" s="2528"/>
      <c r="E120" s="2528"/>
      <c r="F120" s="2529"/>
      <c r="G120" s="1456">
        <f aca="true" t="shared" si="32" ref="G120:M120">G98+G99+G100+G105+G108+G109+G110+G114+G118+G119</f>
        <v>46</v>
      </c>
      <c r="H120" s="1457">
        <f t="shared" si="32"/>
        <v>1380</v>
      </c>
      <c r="I120" s="1458">
        <f t="shared" si="32"/>
        <v>747</v>
      </c>
      <c r="J120" s="1458">
        <f t="shared" si="32"/>
        <v>388</v>
      </c>
      <c r="K120" s="1458">
        <f t="shared" si="32"/>
        <v>117</v>
      </c>
      <c r="L120" s="1458">
        <f t="shared" si="32"/>
        <v>242</v>
      </c>
      <c r="M120" s="1459">
        <f t="shared" si="32"/>
        <v>633</v>
      </c>
      <c r="N120" s="1457">
        <f aca="true" t="shared" si="33" ref="N120:S120">SUM(N99:N119)</f>
        <v>0</v>
      </c>
      <c r="O120" s="1458">
        <f t="shared" si="33"/>
        <v>0</v>
      </c>
      <c r="P120" s="1459">
        <f t="shared" si="33"/>
        <v>4</v>
      </c>
      <c r="Q120" s="1457">
        <f t="shared" si="33"/>
        <v>5</v>
      </c>
      <c r="R120" s="1458">
        <f t="shared" si="33"/>
        <v>15</v>
      </c>
      <c r="S120" s="1459">
        <f t="shared" si="33"/>
        <v>13</v>
      </c>
      <c r="T120" s="1457">
        <f>SUM(T98:T119)</f>
        <v>15</v>
      </c>
      <c r="U120" s="1458">
        <f>SUM(U99:U119)</f>
        <v>12</v>
      </c>
      <c r="V120" s="1459">
        <f>SUM(V99:V119)</f>
        <v>2</v>
      </c>
      <c r="W120" s="1457">
        <f>SUM(W99:W119)</f>
        <v>0</v>
      </c>
      <c r="X120" s="1458">
        <f>SUM(X99:X119)</f>
        <v>0</v>
      </c>
      <c r="Y120" s="1459">
        <f>SUM(Y99:Y119)</f>
        <v>3</v>
      </c>
      <c r="Z120" s="731"/>
      <c r="AA120" s="399"/>
      <c r="AB120" s="399"/>
      <c r="AC120" s="399"/>
    </row>
    <row r="121" spans="1:29" s="17" customFormat="1" ht="27" customHeight="1">
      <c r="A121" s="2504"/>
      <c r="B121" s="2505"/>
      <c r="C121" s="2505"/>
      <c r="D121" s="2505"/>
      <c r="E121" s="2505"/>
      <c r="F121" s="2505"/>
      <c r="G121" s="2505"/>
      <c r="H121" s="2505"/>
      <c r="I121" s="2505"/>
      <c r="J121" s="2505"/>
      <c r="K121" s="2505"/>
      <c r="L121" s="2505"/>
      <c r="M121" s="2505"/>
      <c r="N121" s="2505"/>
      <c r="O121" s="2505"/>
      <c r="P121" s="2505"/>
      <c r="Q121" s="2505"/>
      <c r="R121" s="2505"/>
      <c r="S121" s="2505"/>
      <c r="T121" s="2505"/>
      <c r="U121" s="2505"/>
      <c r="V121" s="2505"/>
      <c r="W121" s="2505"/>
      <c r="X121" s="2505"/>
      <c r="Y121" s="2506"/>
      <c r="Z121" s="399"/>
      <c r="AA121" s="399"/>
      <c r="AB121" s="399"/>
      <c r="AC121" s="399"/>
    </row>
    <row r="122" spans="1:29" s="17" customFormat="1" ht="31.5" customHeight="1" thickBot="1">
      <c r="A122" s="2567" t="s">
        <v>335</v>
      </c>
      <c r="B122" s="2568"/>
      <c r="C122" s="2568"/>
      <c r="D122" s="2568"/>
      <c r="E122" s="2568"/>
      <c r="F122" s="2568"/>
      <c r="G122" s="2568"/>
      <c r="H122" s="2568"/>
      <c r="I122" s="2568"/>
      <c r="J122" s="2568"/>
      <c r="K122" s="2568"/>
      <c r="L122" s="2568"/>
      <c r="M122" s="2568"/>
      <c r="N122" s="2568"/>
      <c r="O122" s="2568"/>
      <c r="P122" s="2568"/>
      <c r="Q122" s="2568"/>
      <c r="R122" s="2568"/>
      <c r="S122" s="2568"/>
      <c r="T122" s="2568"/>
      <c r="U122" s="2568"/>
      <c r="V122" s="2568"/>
      <c r="W122" s="2568"/>
      <c r="X122" s="2568"/>
      <c r="Y122" s="2569"/>
      <c r="Z122" s="399"/>
      <c r="AA122" s="399"/>
      <c r="AB122" s="399"/>
      <c r="AC122" s="399"/>
    </row>
    <row r="123" spans="1:29" s="17" customFormat="1" ht="32.25" customHeight="1">
      <c r="A123" s="1460" t="s">
        <v>218</v>
      </c>
      <c r="B123" s="1461" t="s">
        <v>85</v>
      </c>
      <c r="C123" s="1462"/>
      <c r="D123" s="1463" t="s">
        <v>568</v>
      </c>
      <c r="E123" s="1463"/>
      <c r="F123" s="1464"/>
      <c r="G123" s="1465">
        <v>2.5</v>
      </c>
      <c r="H123" s="1466">
        <v>75</v>
      </c>
      <c r="I123" s="1467">
        <v>27</v>
      </c>
      <c r="J123" s="1468">
        <v>18</v>
      </c>
      <c r="K123" s="1469">
        <v>9</v>
      </c>
      <c r="L123" s="1469"/>
      <c r="M123" s="1470">
        <f>H123-I123</f>
        <v>48</v>
      </c>
      <c r="N123" s="1471"/>
      <c r="O123" s="1472"/>
      <c r="P123" s="1473"/>
      <c r="Q123" s="1471"/>
      <c r="R123" s="1472"/>
      <c r="S123" s="1473"/>
      <c r="T123" s="1474"/>
      <c r="U123" s="1475"/>
      <c r="V123" s="1476">
        <v>3</v>
      </c>
      <c r="W123" s="1471"/>
      <c r="X123" s="1472"/>
      <c r="Y123" s="1473"/>
      <c r="Z123" s="731"/>
      <c r="AA123" s="399"/>
      <c r="AB123" s="399"/>
      <c r="AC123" s="399"/>
    </row>
    <row r="124" spans="1:29" s="17" customFormat="1" ht="32.25" customHeight="1" thickBot="1">
      <c r="A124" s="1477" t="s">
        <v>618</v>
      </c>
      <c r="B124" s="1478" t="s">
        <v>520</v>
      </c>
      <c r="C124" s="1479"/>
      <c r="D124" s="1480" t="s">
        <v>566</v>
      </c>
      <c r="E124" s="1481"/>
      <c r="F124" s="1482"/>
      <c r="G124" s="1483">
        <v>2</v>
      </c>
      <c r="H124" s="1484">
        <f>$G124*30</f>
        <v>60</v>
      </c>
      <c r="I124" s="1485">
        <f>J124+L124</f>
        <v>30</v>
      </c>
      <c r="J124" s="1485">
        <v>20</v>
      </c>
      <c r="K124" s="1485"/>
      <c r="L124" s="1485">
        <v>10</v>
      </c>
      <c r="M124" s="1486">
        <f>H124-I124</f>
        <v>30</v>
      </c>
      <c r="N124" s="1479"/>
      <c r="O124" s="1481"/>
      <c r="P124" s="1482"/>
      <c r="Q124" s="1479"/>
      <c r="R124" s="1481"/>
      <c r="S124" s="1487">
        <v>3</v>
      </c>
      <c r="T124" s="1488"/>
      <c r="U124" s="1489"/>
      <c r="V124" s="1490"/>
      <c r="W124" s="1491"/>
      <c r="X124" s="1492"/>
      <c r="Y124" s="1493"/>
      <c r="Z124" s="731"/>
      <c r="AA124" s="399"/>
      <c r="AB124" s="399"/>
      <c r="AC124" s="399"/>
    </row>
    <row r="125" spans="1:29" s="17" customFormat="1" ht="18" customHeight="1" thickBot="1">
      <c r="A125" s="1494"/>
      <c r="B125" s="2507" t="s">
        <v>219</v>
      </c>
      <c r="C125" s="2508"/>
      <c r="D125" s="2508"/>
      <c r="E125" s="2508"/>
      <c r="F125" s="2508"/>
      <c r="G125" s="1457">
        <f>SUM(G123:G124)</f>
        <v>4.5</v>
      </c>
      <c r="H125" s="1458">
        <f aca="true" t="shared" si="34" ref="H125:M125">SUM(H123:H124)</f>
        <v>135</v>
      </c>
      <c r="I125" s="1458">
        <f t="shared" si="34"/>
        <v>57</v>
      </c>
      <c r="J125" s="1458">
        <f t="shared" si="34"/>
        <v>38</v>
      </c>
      <c r="K125" s="1458">
        <f t="shared" si="34"/>
        <v>9</v>
      </c>
      <c r="L125" s="1458">
        <f t="shared" si="34"/>
        <v>10</v>
      </c>
      <c r="M125" s="1459">
        <f t="shared" si="34"/>
        <v>78</v>
      </c>
      <c r="N125" s="1495">
        <f>SUM(N123:N124)</f>
        <v>0</v>
      </c>
      <c r="O125" s="1496">
        <f aca="true" t="shared" si="35" ref="O125:Y125">SUM(O123:O124)</f>
        <v>0</v>
      </c>
      <c r="P125" s="1497">
        <f t="shared" si="35"/>
        <v>0</v>
      </c>
      <c r="Q125" s="1495">
        <f t="shared" si="35"/>
        <v>0</v>
      </c>
      <c r="R125" s="1496">
        <f t="shared" si="35"/>
        <v>0</v>
      </c>
      <c r="S125" s="1497">
        <f t="shared" si="35"/>
        <v>3</v>
      </c>
      <c r="T125" s="1495">
        <f t="shared" si="35"/>
        <v>0</v>
      </c>
      <c r="U125" s="1496">
        <f t="shared" si="35"/>
        <v>0</v>
      </c>
      <c r="V125" s="1497">
        <f t="shared" si="35"/>
        <v>3</v>
      </c>
      <c r="W125" s="1495">
        <f t="shared" si="35"/>
        <v>0</v>
      </c>
      <c r="X125" s="1496">
        <f t="shared" si="35"/>
        <v>0</v>
      </c>
      <c r="Y125" s="1497">
        <f t="shared" si="35"/>
        <v>0</v>
      </c>
      <c r="Z125" s="731"/>
      <c r="AA125" s="399"/>
      <c r="AB125" s="399"/>
      <c r="AC125" s="399"/>
    </row>
    <row r="126" spans="1:29" s="17" customFormat="1" ht="27.75" customHeight="1" thickBot="1">
      <c r="A126" s="2637" t="s">
        <v>417</v>
      </c>
      <c r="B126" s="2638"/>
      <c r="C126" s="2638"/>
      <c r="D126" s="2638"/>
      <c r="E126" s="2638"/>
      <c r="F126" s="2638"/>
      <c r="G126" s="2638"/>
      <c r="H126" s="2638"/>
      <c r="I126" s="2638"/>
      <c r="J126" s="2638"/>
      <c r="K126" s="2638"/>
      <c r="L126" s="2638"/>
      <c r="M126" s="2638"/>
      <c r="N126" s="2638"/>
      <c r="O126" s="2638"/>
      <c r="P126" s="2638"/>
      <c r="Q126" s="2638"/>
      <c r="R126" s="2638"/>
      <c r="S126" s="2638"/>
      <c r="T126" s="2638"/>
      <c r="U126" s="2638"/>
      <c r="V126" s="2638"/>
      <c r="W126" s="2638"/>
      <c r="X126" s="2638"/>
      <c r="Y126" s="2639"/>
      <c r="Z126" s="399"/>
      <c r="AA126" s="399"/>
      <c r="AB126" s="399"/>
      <c r="AC126" s="399"/>
    </row>
    <row r="127" spans="1:29" s="17" customFormat="1" ht="47.25">
      <c r="A127" s="1498" t="s">
        <v>370</v>
      </c>
      <c r="B127" s="1499" t="s">
        <v>445</v>
      </c>
      <c r="C127" s="1500"/>
      <c r="D127" s="1501"/>
      <c r="E127" s="1502"/>
      <c r="F127" s="1503"/>
      <c r="G127" s="1504"/>
      <c r="H127" s="1505"/>
      <c r="I127" s="655"/>
      <c r="J127" s="655"/>
      <c r="K127" s="656"/>
      <c r="L127" s="655"/>
      <c r="M127" s="1506"/>
      <c r="N127" s="631"/>
      <c r="O127" s="632"/>
      <c r="P127" s="633"/>
      <c r="Q127" s="631"/>
      <c r="R127" s="632"/>
      <c r="S127" s="633"/>
      <c r="T127" s="631"/>
      <c r="U127" s="632"/>
      <c r="V127" s="633"/>
      <c r="W127" s="631"/>
      <c r="X127" s="632"/>
      <c r="Y127" s="729"/>
      <c r="Z127" s="399"/>
      <c r="AA127" s="399"/>
      <c r="AB127" s="399"/>
      <c r="AC127" s="399"/>
    </row>
    <row r="128" spans="1:32" s="17" customFormat="1" ht="15.75">
      <c r="A128" s="1507" t="s">
        <v>619</v>
      </c>
      <c r="B128" s="1508" t="s">
        <v>72</v>
      </c>
      <c r="C128" s="1509"/>
      <c r="D128" s="1510" t="s">
        <v>566</v>
      </c>
      <c r="E128" s="1511"/>
      <c r="F128" s="1512"/>
      <c r="G128" s="1513">
        <v>2</v>
      </c>
      <c r="H128" s="1514">
        <f>$G128*30</f>
        <v>60</v>
      </c>
      <c r="I128" s="1515">
        <f>SUM($J128:$L128)</f>
        <v>27</v>
      </c>
      <c r="J128" s="2157">
        <v>9</v>
      </c>
      <c r="K128" s="2158">
        <v>18</v>
      </c>
      <c r="L128" s="1516"/>
      <c r="M128" s="1517">
        <f>$H128-$I128</f>
        <v>33</v>
      </c>
      <c r="N128" s="1518" t="s">
        <v>214</v>
      </c>
      <c r="O128" s="1519" t="s">
        <v>214</v>
      </c>
      <c r="P128" s="1520" t="s">
        <v>214</v>
      </c>
      <c r="Q128" s="1518" t="s">
        <v>214</v>
      </c>
      <c r="R128" s="1519" t="s">
        <v>214</v>
      </c>
      <c r="S128" s="1520">
        <v>3</v>
      </c>
      <c r="T128" s="1518"/>
      <c r="U128" s="1519" t="s">
        <v>214</v>
      </c>
      <c r="V128" s="1520" t="s">
        <v>214</v>
      </c>
      <c r="W128" s="1518" t="s">
        <v>214</v>
      </c>
      <c r="X128" s="1519" t="s">
        <v>214</v>
      </c>
      <c r="Y128" s="1521" t="s">
        <v>214</v>
      </c>
      <c r="Z128" s="399"/>
      <c r="AA128" s="399"/>
      <c r="AB128" s="399"/>
      <c r="AC128" s="399"/>
      <c r="AF128" s="17" t="s">
        <v>631</v>
      </c>
    </row>
    <row r="129" spans="1:29" s="1100" customFormat="1" ht="31.5">
      <c r="A129" s="1522"/>
      <c r="B129" s="1523" t="s">
        <v>632</v>
      </c>
      <c r="C129" s="626"/>
      <c r="D129" s="617">
        <v>5</v>
      </c>
      <c r="E129" s="626"/>
      <c r="F129" s="626"/>
      <c r="G129" s="1524">
        <v>3</v>
      </c>
      <c r="H129" s="1097">
        <f>$G129*30</f>
        <v>90</v>
      </c>
      <c r="I129" s="649">
        <v>30</v>
      </c>
      <c r="J129" s="639">
        <v>15</v>
      </c>
      <c r="K129" s="639">
        <v>15</v>
      </c>
      <c r="L129" s="639"/>
      <c r="M129" s="649">
        <v>60</v>
      </c>
      <c r="N129" s="632"/>
      <c r="O129" s="632"/>
      <c r="P129" s="632"/>
      <c r="Q129" s="632"/>
      <c r="R129" s="632"/>
      <c r="S129" s="632"/>
      <c r="T129" s="632" t="s">
        <v>633</v>
      </c>
      <c r="U129" s="632"/>
      <c r="V129" s="632"/>
      <c r="W129" s="632"/>
      <c r="X129" s="632"/>
      <c r="Y129" s="632"/>
      <c r="Z129" s="1099"/>
      <c r="AA129" s="1099"/>
      <c r="AB129" s="1099"/>
      <c r="AC129" s="1099"/>
    </row>
    <row r="130" spans="1:29" s="17" customFormat="1" ht="32.25" thickBot="1">
      <c r="A130" s="1525" t="s">
        <v>620</v>
      </c>
      <c r="B130" s="1135" t="s">
        <v>60</v>
      </c>
      <c r="C130" s="1138"/>
      <c r="D130" s="1138" t="s">
        <v>568</v>
      </c>
      <c r="E130" s="1138"/>
      <c r="F130" s="1526"/>
      <c r="G130" s="1095">
        <v>3</v>
      </c>
      <c r="H130" s="1097">
        <f>$G130*30</f>
        <v>90</v>
      </c>
      <c r="I130" s="649">
        <f>SUM($J130:$L130)</f>
        <v>36</v>
      </c>
      <c r="J130" s="1527">
        <v>27</v>
      </c>
      <c r="K130" s="1097">
        <v>9</v>
      </c>
      <c r="L130" s="1097"/>
      <c r="M130" s="649">
        <f>$H130-$I130</f>
        <v>54</v>
      </c>
      <c r="N130" s="1138"/>
      <c r="O130" s="1138"/>
      <c r="P130" s="1138"/>
      <c r="Q130" s="1138"/>
      <c r="R130" s="1138"/>
      <c r="S130" s="1138"/>
      <c r="T130" s="1138"/>
      <c r="U130" s="1138"/>
      <c r="V130" s="1138">
        <f>I130/9</f>
        <v>4</v>
      </c>
      <c r="W130" s="1138"/>
      <c r="X130" s="1138"/>
      <c r="Y130" s="1138"/>
      <c r="Z130" s="399"/>
      <c r="AA130" s="399"/>
      <c r="AB130" s="399"/>
      <c r="AC130" s="399"/>
    </row>
    <row r="131" spans="1:29" s="17" customFormat="1" ht="18.75" customHeight="1" thickBot="1">
      <c r="A131" s="2509" t="s">
        <v>291</v>
      </c>
      <c r="B131" s="2510"/>
      <c r="C131" s="2510"/>
      <c r="D131" s="2510"/>
      <c r="E131" s="2510"/>
      <c r="F131" s="2511"/>
      <c r="G131" s="1528">
        <f>G128+G130</f>
        <v>5</v>
      </c>
      <c r="H131" s="1528">
        <f aca="true" t="shared" si="36" ref="H131:M131">H128+H130</f>
        <v>150</v>
      </c>
      <c r="I131" s="1528">
        <f t="shared" si="36"/>
        <v>63</v>
      </c>
      <c r="J131" s="1528">
        <f t="shared" si="36"/>
        <v>36</v>
      </c>
      <c r="K131" s="1528">
        <f t="shared" si="36"/>
        <v>27</v>
      </c>
      <c r="L131" s="1528">
        <f t="shared" si="36"/>
        <v>0</v>
      </c>
      <c r="M131" s="1528">
        <f t="shared" si="36"/>
        <v>87</v>
      </c>
      <c r="N131" s="1528">
        <f>SUM(N127:N130)</f>
        <v>0</v>
      </c>
      <c r="O131" s="1528">
        <f aca="true" t="shared" si="37" ref="O131:Y131">SUM(O127:O130)</f>
        <v>0</v>
      </c>
      <c r="P131" s="1528">
        <f t="shared" si="37"/>
        <v>0</v>
      </c>
      <c r="Q131" s="1528">
        <f t="shared" si="37"/>
        <v>0</v>
      </c>
      <c r="R131" s="1528">
        <f t="shared" si="37"/>
        <v>0</v>
      </c>
      <c r="S131" s="1528">
        <f t="shared" si="37"/>
        <v>3</v>
      </c>
      <c r="T131" s="1528">
        <f t="shared" si="37"/>
        <v>0</v>
      </c>
      <c r="U131" s="1528">
        <f t="shared" si="37"/>
        <v>0</v>
      </c>
      <c r="V131" s="1528">
        <f t="shared" si="37"/>
        <v>4</v>
      </c>
      <c r="W131" s="1528">
        <f t="shared" si="37"/>
        <v>0</v>
      </c>
      <c r="X131" s="1528">
        <f t="shared" si="37"/>
        <v>0</v>
      </c>
      <c r="Y131" s="1528">
        <f t="shared" si="37"/>
        <v>0</v>
      </c>
      <c r="Z131" s="399"/>
      <c r="AA131" s="399"/>
      <c r="AB131" s="399"/>
      <c r="AC131" s="399"/>
    </row>
    <row r="132" spans="1:29" s="17" customFormat="1" ht="33" customHeight="1" thickBot="1">
      <c r="A132" s="2673" t="s">
        <v>418</v>
      </c>
      <c r="B132" s="2674"/>
      <c r="C132" s="2674"/>
      <c r="D132" s="2674"/>
      <c r="E132" s="2674"/>
      <c r="F132" s="2674"/>
      <c r="G132" s="2674"/>
      <c r="H132" s="2674"/>
      <c r="I132" s="2674"/>
      <c r="J132" s="2674"/>
      <c r="K132" s="2674"/>
      <c r="L132" s="2674"/>
      <c r="M132" s="2674"/>
      <c r="N132" s="2674"/>
      <c r="O132" s="2674"/>
      <c r="P132" s="2674"/>
      <c r="Q132" s="2674"/>
      <c r="R132" s="2674"/>
      <c r="S132" s="2674"/>
      <c r="T132" s="2674"/>
      <c r="U132" s="2674"/>
      <c r="V132" s="2674"/>
      <c r="W132" s="2674"/>
      <c r="X132" s="2674"/>
      <c r="Y132" s="2675"/>
      <c r="Z132" s="399"/>
      <c r="AA132" s="399"/>
      <c r="AB132" s="399"/>
      <c r="AC132" s="399"/>
    </row>
    <row r="133" spans="1:29" s="17" customFormat="1" ht="36" customHeight="1">
      <c r="A133" s="1529" t="s">
        <v>421</v>
      </c>
      <c r="B133" s="1530" t="s">
        <v>270</v>
      </c>
      <c r="C133" s="1531"/>
      <c r="D133" s="1532"/>
      <c r="E133" s="1532"/>
      <c r="F133" s="1533"/>
      <c r="G133" s="1534">
        <f>SUM(G134:G137)</f>
        <v>7.5</v>
      </c>
      <c r="H133" s="1535">
        <f aca="true" t="shared" si="38" ref="H133:H149">G133*30</f>
        <v>225</v>
      </c>
      <c r="I133" s="1536">
        <f>SUM(I134:I137)</f>
        <v>124</v>
      </c>
      <c r="J133" s="1536">
        <f>SUM(J134:J137)</f>
        <v>57</v>
      </c>
      <c r="K133" s="1536">
        <f>SUM(K134:K137)</f>
        <v>24</v>
      </c>
      <c r="L133" s="1536">
        <f>SUM(L134:L137)</f>
        <v>43</v>
      </c>
      <c r="M133" s="1537">
        <f aca="true" t="shared" si="39" ref="M133:M148">H133-I133</f>
        <v>101</v>
      </c>
      <c r="N133" s="1538"/>
      <c r="O133" s="431"/>
      <c r="P133" s="432"/>
      <c r="Q133" s="1539"/>
      <c r="R133" s="431"/>
      <c r="S133" s="1540"/>
      <c r="T133" s="833"/>
      <c r="U133" s="431"/>
      <c r="V133" s="1540"/>
      <c r="W133" s="833"/>
      <c r="X133" s="431"/>
      <c r="Y133" s="432"/>
      <c r="Z133" s="399"/>
      <c r="AA133" s="399"/>
      <c r="AB133" s="399"/>
      <c r="AC133" s="399"/>
    </row>
    <row r="134" spans="1:29" s="17" customFormat="1" ht="33.75" customHeight="1">
      <c r="A134" s="1541" t="s">
        <v>512</v>
      </c>
      <c r="B134" s="1542" t="s">
        <v>270</v>
      </c>
      <c r="C134" s="1531"/>
      <c r="D134" s="1543" t="s">
        <v>566</v>
      </c>
      <c r="E134" s="1532"/>
      <c r="F134" s="1533"/>
      <c r="G134" s="821">
        <v>2.5</v>
      </c>
      <c r="H134" s="1535">
        <f t="shared" si="38"/>
        <v>75</v>
      </c>
      <c r="I134" s="429">
        <f>J134+K134+L134</f>
        <v>45</v>
      </c>
      <c r="J134" s="1544">
        <v>27</v>
      </c>
      <c r="K134" s="1543">
        <v>9</v>
      </c>
      <c r="L134" s="1543">
        <v>9</v>
      </c>
      <c r="M134" s="430">
        <f t="shared" si="39"/>
        <v>30</v>
      </c>
      <c r="N134" s="1538"/>
      <c r="O134" s="431"/>
      <c r="P134" s="432"/>
      <c r="Q134" s="1539"/>
      <c r="R134" s="431"/>
      <c r="S134" s="1540">
        <v>5</v>
      </c>
      <c r="T134" s="833"/>
      <c r="U134" s="431"/>
      <c r="V134" s="1540"/>
      <c r="W134" s="833"/>
      <c r="X134" s="431"/>
      <c r="Y134" s="432"/>
      <c r="Z134" s="399"/>
      <c r="AA134" s="399"/>
      <c r="AB134" s="399"/>
      <c r="AC134" s="399"/>
    </row>
    <row r="135" spans="1:29" s="17" customFormat="1" ht="31.5" customHeight="1">
      <c r="A135" s="1541" t="s">
        <v>513</v>
      </c>
      <c r="B135" s="1542" t="s">
        <v>270</v>
      </c>
      <c r="C135" s="1531">
        <v>5</v>
      </c>
      <c r="D135" s="1532"/>
      <c r="E135" s="1532"/>
      <c r="F135" s="1533"/>
      <c r="G135" s="1545">
        <v>3.5</v>
      </c>
      <c r="H135" s="1546">
        <f t="shared" si="38"/>
        <v>105</v>
      </c>
      <c r="I135" s="429">
        <f>J135+K135+L135</f>
        <v>60</v>
      </c>
      <c r="J135" s="1544">
        <v>30</v>
      </c>
      <c r="K135" s="1543">
        <v>15</v>
      </c>
      <c r="L135" s="1543">
        <v>15</v>
      </c>
      <c r="M135" s="430">
        <f t="shared" si="39"/>
        <v>45</v>
      </c>
      <c r="N135" s="1538"/>
      <c r="O135" s="431"/>
      <c r="P135" s="432"/>
      <c r="Q135" s="1539"/>
      <c r="R135" s="431"/>
      <c r="S135" s="1540"/>
      <c r="T135" s="833">
        <v>4</v>
      </c>
      <c r="U135" s="431"/>
      <c r="V135" s="1540"/>
      <c r="W135" s="833"/>
      <c r="X135" s="431"/>
      <c r="Y135" s="432"/>
      <c r="Z135" s="399"/>
      <c r="AA135" s="399"/>
      <c r="AB135" s="399"/>
      <c r="AC135" s="399"/>
    </row>
    <row r="136" spans="1:29" s="17" customFormat="1" ht="31.5" customHeight="1">
      <c r="A136" s="1541" t="s">
        <v>514</v>
      </c>
      <c r="B136" s="1542" t="s">
        <v>271</v>
      </c>
      <c r="C136" s="1531"/>
      <c r="D136" s="1532"/>
      <c r="E136" s="1532"/>
      <c r="F136" s="1533"/>
      <c r="G136" s="1547">
        <v>0.5</v>
      </c>
      <c r="H136" s="1546">
        <f t="shared" si="38"/>
        <v>15</v>
      </c>
      <c r="I136" s="429">
        <f>J136+K136+L136</f>
        <v>9</v>
      </c>
      <c r="J136" s="1544"/>
      <c r="K136" s="1543"/>
      <c r="L136" s="1543">
        <v>9</v>
      </c>
      <c r="M136" s="430">
        <f t="shared" si="39"/>
        <v>6</v>
      </c>
      <c r="N136" s="1538"/>
      <c r="O136" s="431"/>
      <c r="P136" s="432"/>
      <c r="Q136" s="1539"/>
      <c r="R136" s="431"/>
      <c r="S136" s="1540"/>
      <c r="T136" s="833"/>
      <c r="U136" s="431">
        <v>1</v>
      </c>
      <c r="V136" s="1540"/>
      <c r="W136" s="833"/>
      <c r="X136" s="431"/>
      <c r="Y136" s="432"/>
      <c r="Z136" s="399"/>
      <c r="AA136" s="399"/>
      <c r="AB136" s="399"/>
      <c r="AC136" s="399"/>
    </row>
    <row r="137" spans="1:29" s="17" customFormat="1" ht="33" customHeight="1">
      <c r="A137" s="1541" t="s">
        <v>515</v>
      </c>
      <c r="B137" s="1542" t="s">
        <v>271</v>
      </c>
      <c r="C137" s="1548"/>
      <c r="D137" s="1549"/>
      <c r="E137" s="1549"/>
      <c r="F137" s="1550">
        <v>9</v>
      </c>
      <c r="G137" s="1545">
        <v>1</v>
      </c>
      <c r="H137" s="1551">
        <f t="shared" si="38"/>
        <v>30</v>
      </c>
      <c r="I137" s="1552">
        <f>J137+K137+L137</f>
        <v>10</v>
      </c>
      <c r="J137" s="1544"/>
      <c r="K137" s="1543"/>
      <c r="L137" s="1543">
        <v>10</v>
      </c>
      <c r="M137" s="430">
        <f t="shared" si="39"/>
        <v>20</v>
      </c>
      <c r="N137" s="1538"/>
      <c r="O137" s="431"/>
      <c r="P137" s="432"/>
      <c r="Q137" s="1539"/>
      <c r="R137" s="431"/>
      <c r="S137" s="1540"/>
      <c r="T137" s="833"/>
      <c r="U137" s="431"/>
      <c r="V137" s="1540">
        <v>1</v>
      </c>
      <c r="W137" s="833"/>
      <c r="X137" s="431"/>
      <c r="Y137" s="432"/>
      <c r="Z137" s="399"/>
      <c r="AA137" s="399"/>
      <c r="AB137" s="399"/>
      <c r="AC137" s="399"/>
    </row>
    <row r="138" spans="1:29" s="17" customFormat="1" ht="21.75" customHeight="1">
      <c r="A138" s="1541" t="s">
        <v>422</v>
      </c>
      <c r="B138" s="1221" t="s">
        <v>272</v>
      </c>
      <c r="C138" s="1553"/>
      <c r="D138" s="1136"/>
      <c r="E138" s="1136"/>
      <c r="F138" s="1554"/>
      <c r="G138" s="1555">
        <f>G139+G140+G141</f>
        <v>8</v>
      </c>
      <c r="H138" s="1556">
        <f t="shared" si="38"/>
        <v>240</v>
      </c>
      <c r="I138" s="1337">
        <f>SUM(I139:I141)</f>
        <v>141</v>
      </c>
      <c r="J138" s="1557">
        <f>SUM(J139:J141)</f>
        <v>75</v>
      </c>
      <c r="K138" s="1558">
        <f>SUM(K139:K141)</f>
        <v>51</v>
      </c>
      <c r="L138" s="1558">
        <f>SUM(L139:L141)</f>
        <v>15</v>
      </c>
      <c r="M138" s="1367">
        <f t="shared" si="39"/>
        <v>99</v>
      </c>
      <c r="N138" s="1559"/>
      <c r="O138" s="437"/>
      <c r="P138" s="1560"/>
      <c r="Q138" s="984"/>
      <c r="R138" s="437"/>
      <c r="S138" s="1560"/>
      <c r="T138" s="984"/>
      <c r="U138" s="437"/>
      <c r="V138" s="1560"/>
      <c r="W138" s="984"/>
      <c r="X138" s="437"/>
      <c r="Y138" s="1560"/>
      <c r="Z138" s="399"/>
      <c r="AA138" s="399"/>
      <c r="AB138" s="399"/>
      <c r="AC138" s="399"/>
    </row>
    <row r="139" spans="1:29" s="17" customFormat="1" ht="21.75" customHeight="1">
      <c r="A139" s="1541" t="s">
        <v>423</v>
      </c>
      <c r="B139" s="1542" t="s">
        <v>273</v>
      </c>
      <c r="C139" s="1531"/>
      <c r="D139" s="1543">
        <v>3</v>
      </c>
      <c r="E139" s="1532"/>
      <c r="F139" s="1533"/>
      <c r="G139" s="1561">
        <v>3</v>
      </c>
      <c r="H139" s="1546">
        <f t="shared" si="38"/>
        <v>90</v>
      </c>
      <c r="I139" s="595">
        <f>J139+K139+L139</f>
        <v>60</v>
      </c>
      <c r="J139" s="598">
        <v>30</v>
      </c>
      <c r="K139" s="559">
        <v>15</v>
      </c>
      <c r="L139" s="559">
        <v>15</v>
      </c>
      <c r="M139" s="430">
        <f t="shared" si="39"/>
        <v>30</v>
      </c>
      <c r="N139" s="1538"/>
      <c r="O139" s="431"/>
      <c r="P139" s="432"/>
      <c r="Q139" s="1539">
        <v>4</v>
      </c>
      <c r="R139" s="431"/>
      <c r="S139" s="1540"/>
      <c r="T139" s="833"/>
      <c r="U139" s="431"/>
      <c r="V139" s="1540"/>
      <c r="W139" s="833"/>
      <c r="X139" s="431"/>
      <c r="Y139" s="1560"/>
      <c r="Z139" s="399"/>
      <c r="AA139" s="399"/>
      <c r="AB139" s="399"/>
      <c r="AC139" s="399"/>
    </row>
    <row r="140" spans="1:29" s="17" customFormat="1" ht="21.75" customHeight="1">
      <c r="A140" s="1541" t="s">
        <v>424</v>
      </c>
      <c r="B140" s="1542" t="s">
        <v>274</v>
      </c>
      <c r="C140" s="1531"/>
      <c r="D140" s="1543" t="s">
        <v>565</v>
      </c>
      <c r="E140" s="1532"/>
      <c r="F140" s="1533"/>
      <c r="G140" s="821">
        <v>2</v>
      </c>
      <c r="H140" s="1546">
        <f t="shared" si="38"/>
        <v>60</v>
      </c>
      <c r="I140" s="429">
        <f>J140+K140+L140</f>
        <v>36</v>
      </c>
      <c r="J140" s="598">
        <v>18</v>
      </c>
      <c r="K140" s="559">
        <v>18</v>
      </c>
      <c r="L140" s="559"/>
      <c r="M140" s="430">
        <f t="shared" si="39"/>
        <v>24</v>
      </c>
      <c r="N140" s="1538"/>
      <c r="O140" s="431"/>
      <c r="P140" s="432"/>
      <c r="Q140" s="1539"/>
      <c r="R140" s="431">
        <v>4</v>
      </c>
      <c r="S140" s="1540"/>
      <c r="T140" s="833"/>
      <c r="U140" s="431"/>
      <c r="V140" s="1540"/>
      <c r="W140" s="833"/>
      <c r="X140" s="431"/>
      <c r="Y140" s="1560"/>
      <c r="Z140" s="399"/>
      <c r="AA140" s="399"/>
      <c r="AB140" s="399"/>
      <c r="AC140" s="399"/>
    </row>
    <row r="141" spans="1:29" s="17" customFormat="1" ht="21.75" customHeight="1">
      <c r="A141" s="1541" t="s">
        <v>425</v>
      </c>
      <c r="B141" s="1542" t="s">
        <v>275</v>
      </c>
      <c r="C141" s="1531" t="s">
        <v>566</v>
      </c>
      <c r="D141" s="1532"/>
      <c r="E141" s="1532"/>
      <c r="F141" s="1533"/>
      <c r="G141" s="1547">
        <v>3</v>
      </c>
      <c r="H141" s="1546">
        <f t="shared" si="38"/>
        <v>90</v>
      </c>
      <c r="I141" s="429">
        <f>J141+K141+L141</f>
        <v>45</v>
      </c>
      <c r="J141" s="598">
        <v>27</v>
      </c>
      <c r="K141" s="559">
        <v>18</v>
      </c>
      <c r="L141" s="559"/>
      <c r="M141" s="430">
        <f t="shared" si="39"/>
        <v>45</v>
      </c>
      <c r="N141" s="1538"/>
      <c r="O141" s="431"/>
      <c r="P141" s="432"/>
      <c r="Q141" s="1539"/>
      <c r="R141" s="431"/>
      <c r="S141" s="1540">
        <v>5</v>
      </c>
      <c r="T141" s="833"/>
      <c r="U141" s="431"/>
      <c r="V141" s="1540"/>
      <c r="W141" s="833"/>
      <c r="X141" s="431"/>
      <c r="Y141" s="1560"/>
      <c r="Z141" s="399"/>
      <c r="AA141" s="399"/>
      <c r="AB141" s="399"/>
      <c r="AC141" s="399"/>
    </row>
    <row r="142" spans="1:29" s="17" customFormat="1" ht="33" customHeight="1">
      <c r="A142" s="1562" t="s">
        <v>426</v>
      </c>
      <c r="B142" s="1563" t="s">
        <v>286</v>
      </c>
      <c r="C142" s="1258"/>
      <c r="D142" s="1208" t="s">
        <v>567</v>
      </c>
      <c r="E142" s="1208"/>
      <c r="F142" s="1564"/>
      <c r="G142" s="1057">
        <v>2.5</v>
      </c>
      <c r="H142" s="1535">
        <f t="shared" si="38"/>
        <v>75</v>
      </c>
      <c r="I142" s="439">
        <f>J142+K142+L142</f>
        <v>36</v>
      </c>
      <c r="J142" s="1252">
        <v>27</v>
      </c>
      <c r="K142" s="1252">
        <v>9</v>
      </c>
      <c r="L142" s="1252"/>
      <c r="M142" s="1537">
        <f t="shared" si="39"/>
        <v>39</v>
      </c>
      <c r="N142" s="1363"/>
      <c r="O142" s="1208"/>
      <c r="P142" s="1209"/>
      <c r="Q142" s="1258"/>
      <c r="R142" s="1208"/>
      <c r="S142" s="1259"/>
      <c r="T142" s="1260"/>
      <c r="U142" s="1208">
        <v>4</v>
      </c>
      <c r="V142" s="1259"/>
      <c r="W142" s="1260"/>
      <c r="X142" s="1208"/>
      <c r="Y142" s="1209"/>
      <c r="Z142" s="399"/>
      <c r="AA142" s="399"/>
      <c r="AB142" s="399"/>
      <c r="AC142" s="399"/>
    </row>
    <row r="143" spans="1:29" s="17" customFormat="1" ht="21.75" customHeight="1">
      <c r="A143" s="1562" t="s">
        <v>427</v>
      </c>
      <c r="B143" s="1565" t="s">
        <v>56</v>
      </c>
      <c r="C143" s="1531"/>
      <c r="D143" s="1532"/>
      <c r="E143" s="1532"/>
      <c r="F143" s="1533"/>
      <c r="G143" s="746">
        <v>5</v>
      </c>
      <c r="H143" s="1535">
        <f t="shared" si="38"/>
        <v>150</v>
      </c>
      <c r="I143" s="1558">
        <f>SUM(I144:I145)</f>
        <v>96</v>
      </c>
      <c r="J143" s="1558">
        <f>SUM(J144:J145)</f>
        <v>48</v>
      </c>
      <c r="K143" s="1558">
        <f>SUM(K144:K145)</f>
        <v>0</v>
      </c>
      <c r="L143" s="1558">
        <f>SUM(L144:L145)</f>
        <v>48</v>
      </c>
      <c r="M143" s="1566">
        <f t="shared" si="39"/>
        <v>54</v>
      </c>
      <c r="N143" s="1538"/>
      <c r="O143" s="431"/>
      <c r="P143" s="432"/>
      <c r="Q143" s="1539"/>
      <c r="R143" s="431"/>
      <c r="S143" s="1540"/>
      <c r="T143" s="833"/>
      <c r="U143" s="431"/>
      <c r="V143" s="1540"/>
      <c r="W143" s="833"/>
      <c r="X143" s="431"/>
      <c r="Y143" s="432"/>
      <c r="Z143" s="399"/>
      <c r="AA143" s="399"/>
      <c r="AB143" s="399"/>
      <c r="AC143" s="399"/>
    </row>
    <row r="144" spans="1:29" s="17" customFormat="1" ht="21.75" customHeight="1">
      <c r="A144" s="1541" t="s">
        <v>428</v>
      </c>
      <c r="B144" s="1542" t="s">
        <v>56</v>
      </c>
      <c r="C144" s="1531"/>
      <c r="D144" s="1543" t="s">
        <v>563</v>
      </c>
      <c r="E144" s="1532"/>
      <c r="F144" s="1533"/>
      <c r="G144" s="1547">
        <v>2</v>
      </c>
      <c r="H144" s="1546">
        <f t="shared" si="38"/>
        <v>60</v>
      </c>
      <c r="I144" s="429">
        <f>J144+K144+L144</f>
        <v>36</v>
      </c>
      <c r="J144" s="598">
        <v>18</v>
      </c>
      <c r="K144" s="559"/>
      <c r="L144" s="559">
        <v>18</v>
      </c>
      <c r="M144" s="430">
        <f t="shared" si="39"/>
        <v>24</v>
      </c>
      <c r="N144" s="1538"/>
      <c r="O144" s="431"/>
      <c r="P144" s="432">
        <v>4</v>
      </c>
      <c r="Q144" s="1539"/>
      <c r="R144" s="431"/>
      <c r="S144" s="1540"/>
      <c r="T144" s="833"/>
      <c r="U144" s="431"/>
      <c r="V144" s="1540"/>
      <c r="W144" s="833"/>
      <c r="X144" s="431"/>
      <c r="Y144" s="432"/>
      <c r="Z144" s="399"/>
      <c r="AA144" s="399"/>
      <c r="AB144" s="399"/>
      <c r="AC144" s="399"/>
    </row>
    <row r="145" spans="1:29" s="17" customFormat="1" ht="33" customHeight="1">
      <c r="A145" s="1541" t="s">
        <v>429</v>
      </c>
      <c r="B145" s="1542" t="s">
        <v>56</v>
      </c>
      <c r="C145" s="1531">
        <v>3</v>
      </c>
      <c r="D145" s="1532"/>
      <c r="E145" s="1532"/>
      <c r="F145" s="1533"/>
      <c r="G145" s="1547">
        <v>3</v>
      </c>
      <c r="H145" s="1546">
        <f t="shared" si="38"/>
        <v>90</v>
      </c>
      <c r="I145" s="429">
        <f>J145+K145+L145</f>
        <v>60</v>
      </c>
      <c r="J145" s="598">
        <v>30</v>
      </c>
      <c r="K145" s="559"/>
      <c r="L145" s="559">
        <v>30</v>
      </c>
      <c r="M145" s="430">
        <f t="shared" si="39"/>
        <v>30</v>
      </c>
      <c r="N145" s="1538"/>
      <c r="O145" s="431"/>
      <c r="P145" s="432"/>
      <c r="Q145" s="1539">
        <v>4</v>
      </c>
      <c r="R145" s="431"/>
      <c r="S145" s="1540"/>
      <c r="T145" s="833"/>
      <c r="U145" s="431"/>
      <c r="V145" s="1540"/>
      <c r="W145" s="833"/>
      <c r="X145" s="431"/>
      <c r="Y145" s="432"/>
      <c r="Z145" s="399"/>
      <c r="AA145" s="399"/>
      <c r="AB145" s="399"/>
      <c r="AC145" s="399"/>
    </row>
    <row r="146" spans="1:29" s="17" customFormat="1" ht="30" customHeight="1">
      <c r="A146" s="1562" t="s">
        <v>430</v>
      </c>
      <c r="B146" s="1567" t="s">
        <v>282</v>
      </c>
      <c r="C146" s="1531"/>
      <c r="D146" s="1532"/>
      <c r="E146" s="1543"/>
      <c r="F146" s="1533"/>
      <c r="G146" s="1568">
        <f aca="true" t="shared" si="40" ref="G146:M146">G147+G148</f>
        <v>3</v>
      </c>
      <c r="H146" s="1569">
        <f t="shared" si="40"/>
        <v>90</v>
      </c>
      <c r="I146" s="1570">
        <f t="shared" si="40"/>
        <v>54</v>
      </c>
      <c r="J146" s="1571">
        <f t="shared" si="40"/>
        <v>27</v>
      </c>
      <c r="K146" s="1337">
        <f t="shared" si="40"/>
        <v>18</v>
      </c>
      <c r="L146" s="1572">
        <f t="shared" si="40"/>
        <v>9</v>
      </c>
      <c r="M146" s="602">
        <f t="shared" si="40"/>
        <v>36</v>
      </c>
      <c r="N146" s="1538"/>
      <c r="O146" s="431"/>
      <c r="P146" s="432"/>
      <c r="Q146" s="1539"/>
      <c r="R146" s="431"/>
      <c r="S146" s="1540"/>
      <c r="T146" s="833"/>
      <c r="U146" s="431"/>
      <c r="V146" s="1540"/>
      <c r="W146" s="833"/>
      <c r="X146" s="431"/>
      <c r="Y146" s="432"/>
      <c r="Z146" s="399"/>
      <c r="AA146" s="399"/>
      <c r="AB146" s="399"/>
      <c r="AC146" s="399"/>
    </row>
    <row r="147" spans="1:29" s="17" customFormat="1" ht="28.5" customHeight="1">
      <c r="A147" s="1562" t="s">
        <v>516</v>
      </c>
      <c r="B147" s="1542" t="s">
        <v>282</v>
      </c>
      <c r="C147" s="1531"/>
      <c r="D147" s="1532"/>
      <c r="E147" s="1543"/>
      <c r="F147" s="1533"/>
      <c r="G147" s="1547">
        <v>1.5</v>
      </c>
      <c r="H147" s="1546">
        <f t="shared" si="38"/>
        <v>45</v>
      </c>
      <c r="I147" s="1089">
        <f>J147+K147</f>
        <v>27</v>
      </c>
      <c r="J147" s="1544">
        <v>18</v>
      </c>
      <c r="K147" s="1543">
        <v>9</v>
      </c>
      <c r="L147" s="1543"/>
      <c r="M147" s="430">
        <f t="shared" si="39"/>
        <v>18</v>
      </c>
      <c r="N147" s="1538"/>
      <c r="O147" s="431"/>
      <c r="P147" s="432"/>
      <c r="Q147" s="1539"/>
      <c r="R147" s="431">
        <v>3</v>
      </c>
      <c r="S147" s="1540"/>
      <c r="T147" s="833"/>
      <c r="U147" s="431"/>
      <c r="V147" s="1540"/>
      <c r="W147" s="833"/>
      <c r="X147" s="431"/>
      <c r="Y147" s="432"/>
      <c r="Z147" s="399"/>
      <c r="AA147" s="399"/>
      <c r="AB147" s="399"/>
      <c r="AC147" s="399"/>
    </row>
    <row r="148" spans="1:29" s="17" customFormat="1" ht="33.75" customHeight="1" thickBot="1">
      <c r="A148" s="1562" t="s">
        <v>517</v>
      </c>
      <c r="B148" s="1542" t="s">
        <v>282</v>
      </c>
      <c r="C148" s="1531"/>
      <c r="D148" s="1543" t="s">
        <v>566</v>
      </c>
      <c r="E148" s="1532"/>
      <c r="F148" s="1533"/>
      <c r="G148" s="1573">
        <v>1.5</v>
      </c>
      <c r="H148" s="1546">
        <f t="shared" si="38"/>
        <v>45</v>
      </c>
      <c r="I148" s="1574">
        <f>J148+K148+L148</f>
        <v>27</v>
      </c>
      <c r="J148" s="1544">
        <v>9</v>
      </c>
      <c r="K148" s="1543">
        <v>9</v>
      </c>
      <c r="L148" s="1543">
        <v>9</v>
      </c>
      <c r="M148" s="430">
        <f t="shared" si="39"/>
        <v>18</v>
      </c>
      <c r="N148" s="1538"/>
      <c r="O148" s="431"/>
      <c r="P148" s="432"/>
      <c r="Q148" s="1539"/>
      <c r="R148" s="431"/>
      <c r="S148" s="1540">
        <v>3</v>
      </c>
      <c r="T148" s="833"/>
      <c r="U148" s="431"/>
      <c r="V148" s="1540"/>
      <c r="W148" s="833"/>
      <c r="X148" s="431"/>
      <c r="Y148" s="432"/>
      <c r="Z148" s="399"/>
      <c r="AA148" s="399"/>
      <c r="AB148" s="399"/>
      <c r="AC148" s="399"/>
    </row>
    <row r="149" spans="1:29" s="17" customFormat="1" ht="29.25" customHeight="1" thickBot="1">
      <c r="A149" s="2527" t="s">
        <v>304</v>
      </c>
      <c r="B149" s="2528"/>
      <c r="C149" s="2528"/>
      <c r="D149" s="2528"/>
      <c r="E149" s="2528"/>
      <c r="F149" s="2529"/>
      <c r="G149" s="1371">
        <f>SUM(G146+G133+G138+G142+G143)</f>
        <v>26</v>
      </c>
      <c r="H149" s="1575">
        <f t="shared" si="38"/>
        <v>780</v>
      </c>
      <c r="I149" s="1372">
        <f>SUM(I146+I133+I138+I142+I143)</f>
        <v>451</v>
      </c>
      <c r="J149" s="1372">
        <f>SUM(J146+J133+J138+J142+J143)</f>
        <v>234</v>
      </c>
      <c r="K149" s="1372">
        <f>SUM(K146+K133+K138+K142+K143)</f>
        <v>102</v>
      </c>
      <c r="L149" s="1372">
        <f>SUM(L146+L133+L138+L142+L143)</f>
        <v>115</v>
      </c>
      <c r="M149" s="1372">
        <f>SUM(M146+M133+M138+M142+M143)</f>
        <v>329</v>
      </c>
      <c r="N149" s="1372">
        <f aca="true" t="shared" si="41" ref="N149:Y149">SUM(N133:N148)</f>
        <v>0</v>
      </c>
      <c r="O149" s="1576">
        <f t="shared" si="41"/>
        <v>0</v>
      </c>
      <c r="P149" s="1577">
        <f t="shared" si="41"/>
        <v>4</v>
      </c>
      <c r="Q149" s="1576">
        <f t="shared" si="41"/>
        <v>8</v>
      </c>
      <c r="R149" s="1576">
        <f t="shared" si="41"/>
        <v>7</v>
      </c>
      <c r="S149" s="1577">
        <f t="shared" si="41"/>
        <v>13</v>
      </c>
      <c r="T149" s="1576">
        <f t="shared" si="41"/>
        <v>4</v>
      </c>
      <c r="U149" s="1576">
        <f t="shared" si="41"/>
        <v>5</v>
      </c>
      <c r="V149" s="1576">
        <f t="shared" si="41"/>
        <v>1</v>
      </c>
      <c r="W149" s="1576">
        <f t="shared" si="41"/>
        <v>0</v>
      </c>
      <c r="X149" s="1576">
        <f t="shared" si="41"/>
        <v>0</v>
      </c>
      <c r="Y149" s="1372">
        <f t="shared" si="41"/>
        <v>0</v>
      </c>
      <c r="Z149" s="399"/>
      <c r="AA149" s="399"/>
      <c r="AB149" s="399"/>
      <c r="AC149" s="399"/>
    </row>
    <row r="150" spans="1:29" s="17" customFormat="1" ht="18">
      <c r="A150" s="2631" t="s">
        <v>225</v>
      </c>
      <c r="B150" s="2632"/>
      <c r="C150" s="2632"/>
      <c r="D150" s="2632"/>
      <c r="E150" s="2632"/>
      <c r="F150" s="2632"/>
      <c r="G150" s="2632"/>
      <c r="H150" s="2632"/>
      <c r="I150" s="2632"/>
      <c r="J150" s="2632"/>
      <c r="K150" s="2632"/>
      <c r="L150" s="2632"/>
      <c r="M150" s="2632"/>
      <c r="N150" s="2632"/>
      <c r="O150" s="2632"/>
      <c r="P150" s="2632"/>
      <c r="Q150" s="2632"/>
      <c r="R150" s="2632"/>
      <c r="S150" s="2632"/>
      <c r="T150" s="2632"/>
      <c r="U150" s="2632"/>
      <c r="V150" s="2632"/>
      <c r="W150" s="2632"/>
      <c r="X150" s="2632"/>
      <c r="Y150" s="2633"/>
      <c r="Z150" s="399"/>
      <c r="AA150" s="399"/>
      <c r="AB150" s="399"/>
      <c r="AC150" s="399"/>
    </row>
    <row r="151" spans="1:29" s="17" customFormat="1" ht="22.5" customHeight="1">
      <c r="A151" s="2634" t="s">
        <v>336</v>
      </c>
      <c r="B151" s="2635"/>
      <c r="C151" s="2635"/>
      <c r="D151" s="2635"/>
      <c r="E151" s="2635"/>
      <c r="F151" s="2635"/>
      <c r="G151" s="2635"/>
      <c r="H151" s="2635"/>
      <c r="I151" s="2635"/>
      <c r="J151" s="2635"/>
      <c r="K151" s="2635"/>
      <c r="L151" s="2635"/>
      <c r="M151" s="2635"/>
      <c r="N151" s="2635"/>
      <c r="O151" s="2635"/>
      <c r="P151" s="2635"/>
      <c r="Q151" s="2635"/>
      <c r="R151" s="2635"/>
      <c r="S151" s="2635"/>
      <c r="T151" s="2635"/>
      <c r="U151" s="2635"/>
      <c r="V151" s="2635"/>
      <c r="W151" s="2635"/>
      <c r="X151" s="2635"/>
      <c r="Y151" s="2636"/>
      <c r="Z151" s="399"/>
      <c r="AA151" s="399"/>
      <c r="AB151" s="399"/>
      <c r="AC151" s="399"/>
    </row>
    <row r="152" spans="1:29" s="17" customFormat="1" ht="22.5" customHeight="1">
      <c r="A152" s="2512" t="s">
        <v>337</v>
      </c>
      <c r="B152" s="2513"/>
      <c r="C152" s="2513"/>
      <c r="D152" s="2513"/>
      <c r="E152" s="2513"/>
      <c r="F152" s="2513"/>
      <c r="G152" s="2513"/>
      <c r="H152" s="2513"/>
      <c r="I152" s="2513"/>
      <c r="J152" s="2513"/>
      <c r="K152" s="2513"/>
      <c r="L152" s="2513"/>
      <c r="M152" s="2513"/>
      <c r="N152" s="2513"/>
      <c r="O152" s="2513"/>
      <c r="P152" s="2513"/>
      <c r="Q152" s="2513"/>
      <c r="R152" s="2513"/>
      <c r="S152" s="2513"/>
      <c r="T152" s="2513"/>
      <c r="U152" s="2513"/>
      <c r="V152" s="2513"/>
      <c r="W152" s="2513"/>
      <c r="X152" s="2513"/>
      <c r="Y152" s="2514"/>
      <c r="Z152" s="399"/>
      <c r="AA152" s="399"/>
      <c r="AB152" s="399"/>
      <c r="AC152" s="399"/>
    </row>
    <row r="153" spans="1:29" s="17" customFormat="1" ht="30.75" customHeight="1">
      <c r="A153" s="524" t="s">
        <v>226</v>
      </c>
      <c r="B153" s="1578" t="s">
        <v>63</v>
      </c>
      <c r="C153" s="1579"/>
      <c r="D153" s="508" t="s">
        <v>569</v>
      </c>
      <c r="E153" s="508"/>
      <c r="F153" s="509"/>
      <c r="G153" s="746">
        <v>3</v>
      </c>
      <c r="H153" s="514">
        <f>G153*30</f>
        <v>90</v>
      </c>
      <c r="I153" s="429">
        <f>J153+K153+L153</f>
        <v>36</v>
      </c>
      <c r="J153" s="510">
        <v>27</v>
      </c>
      <c r="K153" s="508"/>
      <c r="L153" s="508">
        <v>9</v>
      </c>
      <c r="M153" s="430">
        <f>H153-I153</f>
        <v>54</v>
      </c>
      <c r="N153" s="507"/>
      <c r="O153" s="508"/>
      <c r="P153" s="516"/>
      <c r="Q153" s="514"/>
      <c r="R153" s="508"/>
      <c r="S153" s="430"/>
      <c r="T153" s="517"/>
      <c r="U153" s="510"/>
      <c r="V153" s="512"/>
      <c r="W153" s="511"/>
      <c r="X153" s="510">
        <v>4</v>
      </c>
      <c r="Y153" s="722"/>
      <c r="Z153" s="399"/>
      <c r="AA153" s="399"/>
      <c r="AB153" s="399"/>
      <c r="AC153" s="399"/>
    </row>
    <row r="154" spans="1:29" s="17" customFormat="1" ht="35.25" customHeight="1">
      <c r="A154" s="524" t="s">
        <v>521</v>
      </c>
      <c r="B154" s="1580" t="s">
        <v>287</v>
      </c>
      <c r="C154" s="514"/>
      <c r="D154" s="508" t="s">
        <v>568</v>
      </c>
      <c r="E154" s="508"/>
      <c r="F154" s="509"/>
      <c r="G154" s="746">
        <v>3</v>
      </c>
      <c r="H154" s="514">
        <f>G154*30</f>
        <v>90</v>
      </c>
      <c r="I154" s="429">
        <f>J154+K154+L154</f>
        <v>36</v>
      </c>
      <c r="J154" s="510">
        <v>18</v>
      </c>
      <c r="K154" s="508">
        <v>18</v>
      </c>
      <c r="L154" s="508"/>
      <c r="M154" s="430">
        <f>H154-I154</f>
        <v>54</v>
      </c>
      <c r="N154" s="507"/>
      <c r="O154" s="508"/>
      <c r="P154" s="430"/>
      <c r="Q154" s="507"/>
      <c r="R154" s="508"/>
      <c r="S154" s="430"/>
      <c r="T154" s="507"/>
      <c r="U154" s="508"/>
      <c r="V154" s="512">
        <v>4</v>
      </c>
      <c r="W154" s="511"/>
      <c r="X154" s="510"/>
      <c r="Y154" s="722"/>
      <c r="Z154" s="399"/>
      <c r="AA154" s="399"/>
      <c r="AB154" s="399"/>
      <c r="AC154" s="399"/>
    </row>
    <row r="155" spans="1:29" s="17" customFormat="1" ht="42" customHeight="1">
      <c r="A155" s="1581" t="s">
        <v>228</v>
      </c>
      <c r="B155" s="1582" t="s">
        <v>341</v>
      </c>
      <c r="C155" s="1583"/>
      <c r="D155" s="1584"/>
      <c r="E155" s="1584"/>
      <c r="F155" s="1585"/>
      <c r="G155" s="1586">
        <f aca="true" t="shared" si="42" ref="G155:M155">SUM(G156+G157)</f>
        <v>5.5</v>
      </c>
      <c r="H155" s="514">
        <f aca="true" t="shared" si="43" ref="H155:H162">G155*30</f>
        <v>165</v>
      </c>
      <c r="I155" s="747">
        <f t="shared" si="42"/>
        <v>81</v>
      </c>
      <c r="J155" s="747">
        <f t="shared" si="42"/>
        <v>54</v>
      </c>
      <c r="K155" s="747">
        <f t="shared" si="42"/>
        <v>18</v>
      </c>
      <c r="L155" s="747">
        <f t="shared" si="42"/>
        <v>9</v>
      </c>
      <c r="M155" s="1587">
        <f t="shared" si="42"/>
        <v>84</v>
      </c>
      <c r="N155" s="1583"/>
      <c r="O155" s="1584"/>
      <c r="P155" s="1585"/>
      <c r="Q155" s="1583"/>
      <c r="R155" s="1584"/>
      <c r="S155" s="1585"/>
      <c r="T155" s="1583"/>
      <c r="U155" s="1584"/>
      <c r="V155" s="1585"/>
      <c r="W155" s="1588"/>
      <c r="X155" s="1589"/>
      <c r="Y155" s="1590"/>
      <c r="Z155" s="399"/>
      <c r="AA155" s="399"/>
      <c r="AB155" s="399"/>
      <c r="AC155" s="399"/>
    </row>
    <row r="156" spans="1:29" s="17" customFormat="1" ht="33.75" customHeight="1">
      <c r="A156" s="1581" t="s">
        <v>229</v>
      </c>
      <c r="B156" s="513" t="s">
        <v>414</v>
      </c>
      <c r="C156" s="514"/>
      <c r="D156" s="508" t="s">
        <v>567</v>
      </c>
      <c r="E156" s="508"/>
      <c r="F156" s="509"/>
      <c r="G156" s="515">
        <v>4</v>
      </c>
      <c r="H156" s="514">
        <f t="shared" si="43"/>
        <v>120</v>
      </c>
      <c r="I156" s="429">
        <f>J156+K156+L156</f>
        <v>54</v>
      </c>
      <c r="J156" s="510">
        <v>36</v>
      </c>
      <c r="K156" s="508">
        <v>18</v>
      </c>
      <c r="L156" s="508"/>
      <c r="M156" s="430">
        <f>H156-I156</f>
        <v>66</v>
      </c>
      <c r="N156" s="507"/>
      <c r="O156" s="508"/>
      <c r="P156" s="516"/>
      <c r="Q156" s="514"/>
      <c r="R156" s="508"/>
      <c r="S156" s="430"/>
      <c r="T156" s="517"/>
      <c r="U156" s="510">
        <v>6</v>
      </c>
      <c r="V156" s="512"/>
      <c r="W156" s="511"/>
      <c r="X156" s="510"/>
      <c r="Y156" s="722"/>
      <c r="Z156" s="399"/>
      <c r="AA156" s="399"/>
      <c r="AB156" s="399"/>
      <c r="AC156" s="399"/>
    </row>
    <row r="157" spans="1:29" s="17" customFormat="1" ht="34.5" customHeight="1">
      <c r="A157" s="1581" t="s">
        <v>342</v>
      </c>
      <c r="B157" s="513" t="s">
        <v>413</v>
      </c>
      <c r="C157" s="514"/>
      <c r="D157" s="508" t="s">
        <v>568</v>
      </c>
      <c r="E157" s="508"/>
      <c r="F157" s="509"/>
      <c r="G157" s="515">
        <v>1.5</v>
      </c>
      <c r="H157" s="514">
        <f t="shared" si="43"/>
        <v>45</v>
      </c>
      <c r="I157" s="429">
        <f>J157+K157+L157</f>
        <v>27</v>
      </c>
      <c r="J157" s="510">
        <v>18</v>
      </c>
      <c r="K157" s="508"/>
      <c r="L157" s="508">
        <v>9</v>
      </c>
      <c r="M157" s="430">
        <f>H157-I157</f>
        <v>18</v>
      </c>
      <c r="N157" s="507"/>
      <c r="O157" s="508"/>
      <c r="P157" s="516"/>
      <c r="Q157" s="514"/>
      <c r="R157" s="508"/>
      <c r="S157" s="430"/>
      <c r="T157" s="517"/>
      <c r="U157" s="510"/>
      <c r="V157" s="512">
        <v>3</v>
      </c>
      <c r="W157" s="511"/>
      <c r="X157" s="510"/>
      <c r="Y157" s="722"/>
      <c r="Z157" s="399"/>
      <c r="AA157" s="399"/>
      <c r="AB157" s="399"/>
      <c r="AC157" s="399"/>
    </row>
    <row r="158" spans="1:29" s="17" customFormat="1" ht="28.5" customHeight="1">
      <c r="A158" s="1581" t="s">
        <v>347</v>
      </c>
      <c r="B158" s="1591" t="s">
        <v>346</v>
      </c>
      <c r="C158" s="1260"/>
      <c r="D158" s="1208" t="s">
        <v>570</v>
      </c>
      <c r="E158" s="1208"/>
      <c r="F158" s="1564"/>
      <c r="G158" s="1592">
        <v>6</v>
      </c>
      <c r="H158" s="514">
        <f t="shared" si="43"/>
        <v>180</v>
      </c>
      <c r="I158" s="595">
        <f>J158+K158+L158</f>
        <v>96</v>
      </c>
      <c r="J158" s="1208">
        <v>32</v>
      </c>
      <c r="K158" s="1208">
        <v>64</v>
      </c>
      <c r="L158" s="1208"/>
      <c r="M158" s="1259">
        <f>H158-I158</f>
        <v>84</v>
      </c>
      <c r="N158" s="1593"/>
      <c r="O158" s="1208"/>
      <c r="P158" s="1259"/>
      <c r="Q158" s="1260"/>
      <c r="R158" s="1208"/>
      <c r="S158" s="1259"/>
      <c r="T158" s="1260"/>
      <c r="U158" s="1208"/>
      <c r="V158" s="1594"/>
      <c r="W158" s="1254"/>
      <c r="X158" s="1255"/>
      <c r="Y158" s="1256">
        <v>12</v>
      </c>
      <c r="Z158" s="399"/>
      <c r="AA158" s="399"/>
      <c r="AB158" s="399"/>
      <c r="AC158" s="399"/>
    </row>
    <row r="159" spans="1:29" s="17" customFormat="1" ht="42" customHeight="1">
      <c r="A159" s="1581" t="s">
        <v>231</v>
      </c>
      <c r="B159" s="1582" t="s">
        <v>351</v>
      </c>
      <c r="C159" s="507"/>
      <c r="D159" s="508"/>
      <c r="E159" s="508"/>
      <c r="F159" s="527"/>
      <c r="G159" s="1595">
        <f>SUM(G160+G161+G164)</f>
        <v>13.5</v>
      </c>
      <c r="H159" s="514">
        <f t="shared" si="43"/>
        <v>405</v>
      </c>
      <c r="I159" s="1596">
        <f>SUM(I160+I161+I164)</f>
        <v>207</v>
      </c>
      <c r="J159" s="1596">
        <f>SUM(J160+J161+J164)</f>
        <v>114</v>
      </c>
      <c r="K159" s="1596">
        <f>SUM(K160+K161+K164)</f>
        <v>33</v>
      </c>
      <c r="L159" s="1596">
        <f>SUM(L160+L161+L164)</f>
        <v>60</v>
      </c>
      <c r="M159" s="1566">
        <f>SUM(M160+M161+M164)</f>
        <v>198</v>
      </c>
      <c r="N159" s="1597"/>
      <c r="O159" s="508"/>
      <c r="P159" s="430"/>
      <c r="Q159" s="507"/>
      <c r="R159" s="508"/>
      <c r="S159" s="430"/>
      <c r="T159" s="507"/>
      <c r="U159" s="508"/>
      <c r="V159" s="512"/>
      <c r="W159" s="511"/>
      <c r="X159" s="510"/>
      <c r="Y159" s="722"/>
      <c r="Z159" s="399"/>
      <c r="AA159" s="399"/>
      <c r="AB159" s="399"/>
      <c r="AC159" s="399"/>
    </row>
    <row r="160" spans="1:29" s="17" customFormat="1" ht="34.5" customHeight="1">
      <c r="A160" s="1581" t="s">
        <v>352</v>
      </c>
      <c r="B160" s="506" t="s">
        <v>60</v>
      </c>
      <c r="C160" s="507"/>
      <c r="D160" s="508" t="s">
        <v>568</v>
      </c>
      <c r="E160" s="508"/>
      <c r="F160" s="527"/>
      <c r="G160" s="552">
        <v>2.5</v>
      </c>
      <c r="H160" s="514">
        <f t="shared" si="43"/>
        <v>75</v>
      </c>
      <c r="I160" s="429">
        <f>J160+K160+L160</f>
        <v>36</v>
      </c>
      <c r="J160" s="508">
        <v>18</v>
      </c>
      <c r="K160" s="508">
        <v>18</v>
      </c>
      <c r="L160" s="508"/>
      <c r="M160" s="1259">
        <f>H160-I160</f>
        <v>39</v>
      </c>
      <c r="N160" s="1597"/>
      <c r="O160" s="508"/>
      <c r="P160" s="430"/>
      <c r="Q160" s="507"/>
      <c r="R160" s="508"/>
      <c r="S160" s="430"/>
      <c r="T160" s="507"/>
      <c r="U160" s="508"/>
      <c r="V160" s="512">
        <v>4</v>
      </c>
      <c r="W160" s="511"/>
      <c r="X160" s="510"/>
      <c r="Y160" s="722"/>
      <c r="Z160" s="399"/>
      <c r="AA160" s="399"/>
      <c r="AB160" s="399"/>
      <c r="AC160" s="399"/>
    </row>
    <row r="161" spans="1:29" s="17" customFormat="1" ht="48" customHeight="1">
      <c r="A161" s="524" t="s">
        <v>353</v>
      </c>
      <c r="B161" s="513" t="s">
        <v>65</v>
      </c>
      <c r="C161" s="752"/>
      <c r="D161" s="744"/>
      <c r="E161" s="744"/>
      <c r="F161" s="1598"/>
      <c r="G161" s="1599">
        <f>G162+G163</f>
        <v>6</v>
      </c>
      <c r="H161" s="514">
        <f t="shared" si="43"/>
        <v>180</v>
      </c>
      <c r="I161" s="1600">
        <f>I162+I163</f>
        <v>108</v>
      </c>
      <c r="J161" s="1600">
        <f>J162+J163</f>
        <v>60</v>
      </c>
      <c r="K161" s="1600">
        <f>K162+K163</f>
        <v>15</v>
      </c>
      <c r="L161" s="1600">
        <f>L162+L163</f>
        <v>33</v>
      </c>
      <c r="M161" s="1601">
        <f>H161-I161</f>
        <v>72</v>
      </c>
      <c r="N161" s="1602"/>
      <c r="O161" s="744"/>
      <c r="P161" s="755"/>
      <c r="Q161" s="752"/>
      <c r="R161" s="744"/>
      <c r="S161" s="753"/>
      <c r="T161" s="752"/>
      <c r="U161" s="744"/>
      <c r="V161" s="1603"/>
      <c r="W161" s="748"/>
      <c r="X161" s="749"/>
      <c r="Y161" s="750"/>
      <c r="Z161" s="399"/>
      <c r="AA161" s="399"/>
      <c r="AB161" s="399"/>
      <c r="AC161" s="399"/>
    </row>
    <row r="162" spans="1:29" s="17" customFormat="1" ht="49.5" customHeight="1">
      <c r="A162" s="556" t="s">
        <v>354</v>
      </c>
      <c r="B162" s="513" t="s">
        <v>65</v>
      </c>
      <c r="C162" s="514">
        <v>7</v>
      </c>
      <c r="D162" s="508"/>
      <c r="E162" s="508"/>
      <c r="F162" s="509"/>
      <c r="G162" s="515">
        <v>5</v>
      </c>
      <c r="H162" s="514">
        <f t="shared" si="43"/>
        <v>150</v>
      </c>
      <c r="I162" s="429">
        <f>J162+K162+L162</f>
        <v>90</v>
      </c>
      <c r="J162" s="510">
        <v>60</v>
      </c>
      <c r="K162" s="508">
        <v>15</v>
      </c>
      <c r="L162" s="508">
        <v>15</v>
      </c>
      <c r="M162" s="430">
        <f>H162-I162</f>
        <v>60</v>
      </c>
      <c r="N162" s="507"/>
      <c r="O162" s="508"/>
      <c r="P162" s="516"/>
      <c r="Q162" s="514"/>
      <c r="R162" s="508"/>
      <c r="S162" s="430"/>
      <c r="T162" s="517"/>
      <c r="U162" s="510"/>
      <c r="V162" s="512"/>
      <c r="W162" s="511">
        <v>6</v>
      </c>
      <c r="X162" s="510"/>
      <c r="Y162" s="722"/>
      <c r="Z162" s="399"/>
      <c r="AA162" s="399"/>
      <c r="AB162" s="399"/>
      <c r="AC162" s="399"/>
    </row>
    <row r="163" spans="1:29" s="17" customFormat="1" ht="50.25" customHeight="1">
      <c r="A163" s="556" t="s">
        <v>355</v>
      </c>
      <c r="B163" s="513" t="s">
        <v>612</v>
      </c>
      <c r="C163" s="514"/>
      <c r="D163" s="508"/>
      <c r="E163" s="508"/>
      <c r="F163" s="509" t="s">
        <v>569</v>
      </c>
      <c r="G163" s="515">
        <v>1</v>
      </c>
      <c r="H163" s="514">
        <f>G163*30</f>
        <v>30</v>
      </c>
      <c r="I163" s="429">
        <f>J163+K163+L163</f>
        <v>18</v>
      </c>
      <c r="J163" s="510"/>
      <c r="K163" s="508"/>
      <c r="L163" s="508">
        <v>18</v>
      </c>
      <c r="M163" s="430">
        <f>H163-I163</f>
        <v>12</v>
      </c>
      <c r="N163" s="507"/>
      <c r="O163" s="508"/>
      <c r="P163" s="516"/>
      <c r="Q163" s="514"/>
      <c r="R163" s="508"/>
      <c r="S163" s="430"/>
      <c r="T163" s="517"/>
      <c r="U163" s="510"/>
      <c r="V163" s="512"/>
      <c r="W163" s="511"/>
      <c r="X163" s="510">
        <v>2</v>
      </c>
      <c r="Y163" s="722"/>
      <c r="Z163" s="399"/>
      <c r="AA163" s="399"/>
      <c r="AB163" s="399"/>
      <c r="AC163" s="399"/>
    </row>
    <row r="164" spans="1:29" s="17" customFormat="1" ht="35.25" customHeight="1">
      <c r="A164" s="524" t="s">
        <v>356</v>
      </c>
      <c r="B164" s="1604" t="s">
        <v>69</v>
      </c>
      <c r="C164" s="752" t="s">
        <v>569</v>
      </c>
      <c r="D164" s="744"/>
      <c r="E164" s="744"/>
      <c r="F164" s="1605"/>
      <c r="G164" s="759">
        <f>H164/30</f>
        <v>5</v>
      </c>
      <c r="H164" s="1606">
        <v>150</v>
      </c>
      <c r="I164" s="1607">
        <f>J164+K164+L164</f>
        <v>63</v>
      </c>
      <c r="J164" s="1608">
        <v>36</v>
      </c>
      <c r="K164" s="1609"/>
      <c r="L164" s="1609">
        <v>27</v>
      </c>
      <c r="M164" s="1610">
        <f>H164-I164</f>
        <v>87</v>
      </c>
      <c r="N164" s="754"/>
      <c r="O164" s="744"/>
      <c r="P164" s="755"/>
      <c r="Q164" s="752"/>
      <c r="R164" s="744"/>
      <c r="S164" s="753"/>
      <c r="T164" s="751"/>
      <c r="U164" s="749"/>
      <c r="V164" s="1603"/>
      <c r="W164" s="748"/>
      <c r="X164" s="749">
        <v>7</v>
      </c>
      <c r="Y164" s="722"/>
      <c r="Z164" s="399"/>
      <c r="AA164" s="399"/>
      <c r="AB164" s="399"/>
      <c r="AC164" s="399"/>
    </row>
    <row r="165" spans="1:29" s="17" customFormat="1" ht="41.25" customHeight="1">
      <c r="A165" s="505" t="s">
        <v>232</v>
      </c>
      <c r="B165" s="1582" t="s">
        <v>357</v>
      </c>
      <c r="C165" s="507"/>
      <c r="D165" s="508"/>
      <c r="E165" s="508"/>
      <c r="F165" s="509"/>
      <c r="G165" s="1595">
        <f>SUM(G167+G166)</f>
        <v>9.5</v>
      </c>
      <c r="H165" s="1596">
        <f aca="true" t="shared" si="44" ref="H165:M165">SUM(H167+H166)</f>
        <v>285</v>
      </c>
      <c r="I165" s="1262">
        <f t="shared" si="44"/>
        <v>133</v>
      </c>
      <c r="J165" s="1262">
        <f t="shared" si="44"/>
        <v>74</v>
      </c>
      <c r="K165" s="1262">
        <f t="shared" si="44"/>
        <v>15</v>
      </c>
      <c r="L165" s="1262">
        <f t="shared" si="44"/>
        <v>44</v>
      </c>
      <c r="M165" s="1566">
        <f t="shared" si="44"/>
        <v>152</v>
      </c>
      <c r="N165" s="507"/>
      <c r="O165" s="508"/>
      <c r="P165" s="430"/>
      <c r="Q165" s="507"/>
      <c r="R165" s="508"/>
      <c r="S165" s="430"/>
      <c r="T165" s="511"/>
      <c r="U165" s="510"/>
      <c r="V165" s="512"/>
      <c r="W165" s="511"/>
      <c r="X165" s="510"/>
      <c r="Y165" s="722"/>
      <c r="Z165" s="399"/>
      <c r="AA165" s="399"/>
      <c r="AB165" s="399"/>
      <c r="AC165" s="399"/>
    </row>
    <row r="166" spans="1:29" s="17" customFormat="1" ht="15.75">
      <c r="A166" s="524" t="s">
        <v>233</v>
      </c>
      <c r="B166" s="513" t="s">
        <v>66</v>
      </c>
      <c r="C166" s="514">
        <v>5</v>
      </c>
      <c r="D166" s="508"/>
      <c r="E166" s="508"/>
      <c r="F166" s="509"/>
      <c r="G166" s="515">
        <v>5</v>
      </c>
      <c r="H166" s="514">
        <f>G166*30</f>
        <v>150</v>
      </c>
      <c r="I166" s="429">
        <f>J166+K166+L166</f>
        <v>75</v>
      </c>
      <c r="J166" s="510">
        <v>45</v>
      </c>
      <c r="K166" s="508">
        <v>15</v>
      </c>
      <c r="L166" s="508">
        <v>15</v>
      </c>
      <c r="M166" s="430">
        <f>H166-I166</f>
        <v>75</v>
      </c>
      <c r="N166" s="507"/>
      <c r="O166" s="508"/>
      <c r="P166" s="516"/>
      <c r="Q166" s="514"/>
      <c r="R166" s="508"/>
      <c r="S166" s="430"/>
      <c r="T166" s="517">
        <v>5</v>
      </c>
      <c r="U166" s="510"/>
      <c r="V166" s="512"/>
      <c r="W166" s="511"/>
      <c r="X166" s="510"/>
      <c r="Y166" s="722"/>
      <c r="Z166" s="399"/>
      <c r="AA166" s="399"/>
      <c r="AB166" s="399"/>
      <c r="AC166" s="399"/>
    </row>
    <row r="167" spans="1:29" s="17" customFormat="1" ht="31.5">
      <c r="A167" s="524" t="s">
        <v>234</v>
      </c>
      <c r="B167" s="513" t="s">
        <v>68</v>
      </c>
      <c r="C167" s="514"/>
      <c r="D167" s="508"/>
      <c r="E167" s="508"/>
      <c r="F167" s="509"/>
      <c r="G167" s="1611">
        <f>G168+G169</f>
        <v>4.5</v>
      </c>
      <c r="H167" s="1612">
        <f>H168+H169</f>
        <v>135</v>
      </c>
      <c r="I167" s="1613">
        <f>I168+I169</f>
        <v>58</v>
      </c>
      <c r="J167" s="1613">
        <f>J168+J169</f>
        <v>29</v>
      </c>
      <c r="K167" s="521"/>
      <c r="L167" s="1613">
        <f>L168+L169</f>
        <v>29</v>
      </c>
      <c r="M167" s="1614">
        <f>M168+M169</f>
        <v>77</v>
      </c>
      <c r="N167" s="507"/>
      <c r="O167" s="508"/>
      <c r="P167" s="516"/>
      <c r="Q167" s="514"/>
      <c r="R167" s="508"/>
      <c r="S167" s="430"/>
      <c r="T167" s="517"/>
      <c r="U167" s="510"/>
      <c r="V167" s="512"/>
      <c r="W167" s="511"/>
      <c r="X167" s="510"/>
      <c r="Y167" s="722"/>
      <c r="Z167" s="399"/>
      <c r="AA167" s="399"/>
      <c r="AB167" s="399"/>
      <c r="AC167" s="399"/>
    </row>
    <row r="168" spans="1:29" s="17" customFormat="1" ht="31.5">
      <c r="A168" s="524" t="s">
        <v>359</v>
      </c>
      <c r="B168" s="513" t="s">
        <v>68</v>
      </c>
      <c r="C168" s="514"/>
      <c r="D168" s="508" t="s">
        <v>568</v>
      </c>
      <c r="E168" s="508"/>
      <c r="F168" s="509"/>
      <c r="G168" s="515">
        <v>2.5</v>
      </c>
      <c r="H168" s="514">
        <f>G168*30</f>
        <v>75</v>
      </c>
      <c r="I168" s="429">
        <f>J168+K168+L168</f>
        <v>28</v>
      </c>
      <c r="J168" s="510">
        <v>14</v>
      </c>
      <c r="K168" s="508"/>
      <c r="L168" s="508">
        <v>14</v>
      </c>
      <c r="M168" s="430">
        <f>H168-I168</f>
        <v>47</v>
      </c>
      <c r="N168" s="507"/>
      <c r="O168" s="508"/>
      <c r="P168" s="516"/>
      <c r="Q168" s="514"/>
      <c r="R168" s="508"/>
      <c r="S168" s="430"/>
      <c r="T168" s="517"/>
      <c r="U168" s="510"/>
      <c r="V168" s="512">
        <v>3</v>
      </c>
      <c r="W168" s="511"/>
      <c r="X168" s="510"/>
      <c r="Y168" s="722"/>
      <c r="Z168" s="399"/>
      <c r="AA168" s="399"/>
      <c r="AB168" s="399"/>
      <c r="AC168" s="399"/>
    </row>
    <row r="169" spans="1:29" s="17" customFormat="1" ht="31.5">
      <c r="A169" s="524" t="s">
        <v>360</v>
      </c>
      <c r="B169" s="513" t="s">
        <v>68</v>
      </c>
      <c r="C169" s="514">
        <v>7</v>
      </c>
      <c r="D169" s="508"/>
      <c r="E169" s="508"/>
      <c r="F169" s="509"/>
      <c r="G169" s="515">
        <v>2</v>
      </c>
      <c r="H169" s="514">
        <f>G169*30</f>
        <v>60</v>
      </c>
      <c r="I169" s="429">
        <f>J169+K169+L169</f>
        <v>30</v>
      </c>
      <c r="J169" s="510">
        <v>15</v>
      </c>
      <c r="K169" s="508"/>
      <c r="L169" s="508">
        <v>15</v>
      </c>
      <c r="M169" s="430">
        <f>H169-I169</f>
        <v>30</v>
      </c>
      <c r="N169" s="507"/>
      <c r="O169" s="508"/>
      <c r="P169" s="516"/>
      <c r="Q169" s="514"/>
      <c r="R169" s="508"/>
      <c r="S169" s="430"/>
      <c r="T169" s="517"/>
      <c r="U169" s="510"/>
      <c r="V169" s="512"/>
      <c r="W169" s="511">
        <v>2</v>
      </c>
      <c r="X169" s="510"/>
      <c r="Y169" s="722"/>
      <c r="Z169" s="399"/>
      <c r="AA169" s="399"/>
      <c r="AB169" s="399"/>
      <c r="AC169" s="399"/>
    </row>
    <row r="170" spans="1:29" s="17" customFormat="1" ht="40.5" customHeight="1">
      <c r="A170" s="505" t="s">
        <v>361</v>
      </c>
      <c r="B170" s="1582" t="s">
        <v>358</v>
      </c>
      <c r="C170" s="507"/>
      <c r="D170" s="508"/>
      <c r="E170" s="508"/>
      <c r="F170" s="509"/>
      <c r="G170" s="1595">
        <f aca="true" t="shared" si="45" ref="G170:M170">SUM(G171+G174)</f>
        <v>8.5</v>
      </c>
      <c r="H170" s="1596">
        <f t="shared" si="45"/>
        <v>255</v>
      </c>
      <c r="I170" s="1262">
        <f t="shared" si="45"/>
        <v>120</v>
      </c>
      <c r="J170" s="1262">
        <f t="shared" si="45"/>
        <v>69</v>
      </c>
      <c r="K170" s="1262">
        <f t="shared" si="45"/>
        <v>18</v>
      </c>
      <c r="L170" s="1262">
        <f t="shared" si="45"/>
        <v>33</v>
      </c>
      <c r="M170" s="1566">
        <f t="shared" si="45"/>
        <v>135</v>
      </c>
      <c r="N170" s="507"/>
      <c r="O170" s="508"/>
      <c r="P170" s="430"/>
      <c r="Q170" s="507"/>
      <c r="R170" s="508"/>
      <c r="S170" s="430"/>
      <c r="T170" s="511"/>
      <c r="U170" s="510"/>
      <c r="V170" s="512"/>
      <c r="W170" s="511"/>
      <c r="X170" s="510"/>
      <c r="Y170" s="722"/>
      <c r="Z170" s="399"/>
      <c r="AA170" s="399"/>
      <c r="AB170" s="399"/>
      <c r="AC170" s="399"/>
    </row>
    <row r="171" spans="1:29" s="17" customFormat="1" ht="19.5" customHeight="1">
      <c r="A171" s="505" t="s">
        <v>362</v>
      </c>
      <c r="B171" s="506" t="s">
        <v>64</v>
      </c>
      <c r="C171" s="507"/>
      <c r="D171" s="508"/>
      <c r="E171" s="508"/>
      <c r="F171" s="509"/>
      <c r="G171" s="1611">
        <f>G172+G173</f>
        <v>4.5</v>
      </c>
      <c r="H171" s="1615">
        <f>G171*30</f>
        <v>135</v>
      </c>
      <c r="I171" s="1613">
        <f>I172+I173</f>
        <v>63</v>
      </c>
      <c r="J171" s="1613">
        <f>J172+J173</f>
        <v>45</v>
      </c>
      <c r="K171" s="1613">
        <f>K172+K173</f>
        <v>18</v>
      </c>
      <c r="L171" s="1613"/>
      <c r="M171" s="1614">
        <f>M172+M173</f>
        <v>72</v>
      </c>
      <c r="N171" s="507"/>
      <c r="O171" s="508"/>
      <c r="P171" s="430"/>
      <c r="Q171" s="507"/>
      <c r="R171" s="508"/>
      <c r="S171" s="430"/>
      <c r="T171" s="511"/>
      <c r="U171" s="510"/>
      <c r="V171" s="512"/>
      <c r="W171" s="511"/>
      <c r="X171" s="510"/>
      <c r="Y171" s="722"/>
      <c r="Z171" s="399"/>
      <c r="AA171" s="399"/>
      <c r="AB171" s="399"/>
      <c r="AC171" s="399"/>
    </row>
    <row r="172" spans="1:29" s="17" customFormat="1" ht="19.5" customHeight="1">
      <c r="A172" s="505" t="s">
        <v>363</v>
      </c>
      <c r="B172" s="506" t="s">
        <v>64</v>
      </c>
      <c r="C172" s="507"/>
      <c r="D172" s="508"/>
      <c r="E172" s="508"/>
      <c r="F172" s="509"/>
      <c r="G172" s="829">
        <v>2.5</v>
      </c>
      <c r="H172" s="507">
        <f>G172*30</f>
        <v>75</v>
      </c>
      <c r="I172" s="429">
        <f>J172+K172+L172</f>
        <v>36</v>
      </c>
      <c r="J172" s="510">
        <v>27</v>
      </c>
      <c r="K172" s="508">
        <v>9</v>
      </c>
      <c r="L172" s="508"/>
      <c r="M172" s="430">
        <f>H172-I172</f>
        <v>39</v>
      </c>
      <c r="N172" s="507"/>
      <c r="O172" s="508"/>
      <c r="P172" s="430"/>
      <c r="Q172" s="507"/>
      <c r="R172" s="508"/>
      <c r="S172" s="430"/>
      <c r="T172" s="511"/>
      <c r="U172" s="510">
        <v>4</v>
      </c>
      <c r="V172" s="512"/>
      <c r="W172" s="511"/>
      <c r="X172" s="510"/>
      <c r="Y172" s="722"/>
      <c r="Z172" s="399"/>
      <c r="AA172" s="399"/>
      <c r="AB172" s="399"/>
      <c r="AC172" s="399"/>
    </row>
    <row r="173" spans="1:29" s="17" customFormat="1" ht="19.5" customHeight="1">
      <c r="A173" s="505" t="s">
        <v>364</v>
      </c>
      <c r="B173" s="513" t="s">
        <v>64</v>
      </c>
      <c r="C173" s="514" t="s">
        <v>568</v>
      </c>
      <c r="D173" s="508"/>
      <c r="E173" s="508"/>
      <c r="F173" s="509"/>
      <c r="G173" s="515">
        <v>2</v>
      </c>
      <c r="H173" s="514">
        <f>G173*30</f>
        <v>60</v>
      </c>
      <c r="I173" s="429">
        <f>J173+K173+L173</f>
        <v>27</v>
      </c>
      <c r="J173" s="510">
        <v>18</v>
      </c>
      <c r="K173" s="508">
        <v>9</v>
      </c>
      <c r="L173" s="508"/>
      <c r="M173" s="430">
        <f>H173-I173</f>
        <v>33</v>
      </c>
      <c r="N173" s="507"/>
      <c r="O173" s="508"/>
      <c r="P173" s="516"/>
      <c r="Q173" s="514"/>
      <c r="R173" s="508"/>
      <c r="S173" s="430"/>
      <c r="T173" s="517"/>
      <c r="U173" s="510"/>
      <c r="V173" s="512">
        <v>3</v>
      </c>
      <c r="W173" s="511"/>
      <c r="X173" s="510"/>
      <c r="Y173" s="722"/>
      <c r="Z173" s="399"/>
      <c r="AA173" s="399"/>
      <c r="AB173" s="399"/>
      <c r="AC173" s="399"/>
    </row>
    <row r="174" spans="1:29" s="17" customFormat="1" ht="21.75" customHeight="1">
      <c r="A174" s="505" t="s">
        <v>365</v>
      </c>
      <c r="B174" s="513" t="s">
        <v>67</v>
      </c>
      <c r="C174" s="514"/>
      <c r="D174" s="508"/>
      <c r="E174" s="508"/>
      <c r="F174" s="509"/>
      <c r="G174" s="518">
        <v>4</v>
      </c>
      <c r="H174" s="519">
        <v>120</v>
      </c>
      <c r="I174" s="520">
        <f>J174+K174+L174</f>
        <v>57</v>
      </c>
      <c r="J174" s="521">
        <v>24</v>
      </c>
      <c r="K174" s="522"/>
      <c r="L174" s="522">
        <v>33</v>
      </c>
      <c r="M174" s="523">
        <f>H174-I174</f>
        <v>63</v>
      </c>
      <c r="N174" s="507"/>
      <c r="O174" s="508"/>
      <c r="P174" s="516"/>
      <c r="Q174" s="514"/>
      <c r="R174" s="508"/>
      <c r="S174" s="430"/>
      <c r="T174" s="517"/>
      <c r="U174" s="510"/>
      <c r="V174" s="512"/>
      <c r="W174" s="511"/>
      <c r="X174" s="510"/>
      <c r="Y174" s="722"/>
      <c r="Z174" s="399"/>
      <c r="AA174" s="399"/>
      <c r="AB174" s="399"/>
      <c r="AC174" s="399"/>
    </row>
    <row r="175" spans="1:29" s="17" customFormat="1" ht="21.75" customHeight="1">
      <c r="A175" s="524" t="s">
        <v>366</v>
      </c>
      <c r="B175" s="513" t="s">
        <v>67</v>
      </c>
      <c r="C175" s="514"/>
      <c r="D175" s="508"/>
      <c r="E175" s="508"/>
      <c r="F175" s="509"/>
      <c r="G175" s="515">
        <f>H175/30</f>
        <v>2.5</v>
      </c>
      <c r="H175" s="514">
        <v>75</v>
      </c>
      <c r="I175" s="429">
        <f>J175+K175+L175</f>
        <v>30</v>
      </c>
      <c r="J175" s="510">
        <v>15</v>
      </c>
      <c r="K175" s="508"/>
      <c r="L175" s="508">
        <v>15</v>
      </c>
      <c r="M175" s="430">
        <f>H175-I175</f>
        <v>45</v>
      </c>
      <c r="N175" s="507"/>
      <c r="O175" s="508"/>
      <c r="P175" s="516"/>
      <c r="Q175" s="514"/>
      <c r="R175" s="508"/>
      <c r="S175" s="430"/>
      <c r="T175" s="517"/>
      <c r="U175" s="510"/>
      <c r="V175" s="512"/>
      <c r="W175" s="511">
        <v>2</v>
      </c>
      <c r="X175" s="510"/>
      <c r="Y175" s="722"/>
      <c r="Z175" s="399"/>
      <c r="AA175" s="399"/>
      <c r="AB175" s="399"/>
      <c r="AC175" s="399"/>
    </row>
    <row r="176" spans="1:29" s="17" customFormat="1" ht="19.5" customHeight="1">
      <c r="A176" s="524" t="s">
        <v>367</v>
      </c>
      <c r="B176" s="513" t="s">
        <v>67</v>
      </c>
      <c r="C176" s="514"/>
      <c r="D176" s="508" t="s">
        <v>569</v>
      </c>
      <c r="E176" s="508"/>
      <c r="F176" s="509"/>
      <c r="G176" s="515">
        <f>H176/30</f>
        <v>1.5</v>
      </c>
      <c r="H176" s="514">
        <v>45</v>
      </c>
      <c r="I176" s="429">
        <f>J176+K176+L176</f>
        <v>27</v>
      </c>
      <c r="J176" s="510">
        <v>9</v>
      </c>
      <c r="K176" s="508"/>
      <c r="L176" s="508">
        <v>18</v>
      </c>
      <c r="M176" s="430">
        <f>H176-I176</f>
        <v>18</v>
      </c>
      <c r="N176" s="507"/>
      <c r="O176" s="508"/>
      <c r="P176" s="516"/>
      <c r="Q176" s="514"/>
      <c r="R176" s="508"/>
      <c r="S176" s="430"/>
      <c r="T176" s="517"/>
      <c r="U176" s="510"/>
      <c r="V176" s="512"/>
      <c r="W176" s="511"/>
      <c r="X176" s="510">
        <v>3</v>
      </c>
      <c r="Y176" s="722"/>
      <c r="Z176" s="399"/>
      <c r="AA176" s="399"/>
      <c r="AB176" s="399"/>
      <c r="AC176" s="399"/>
    </row>
    <row r="177" spans="1:29" s="17" customFormat="1" ht="11.25" customHeight="1" thickBot="1">
      <c r="A177" s="525"/>
      <c r="B177" s="526"/>
      <c r="C177" s="514"/>
      <c r="D177" s="508"/>
      <c r="E177" s="508"/>
      <c r="F177" s="527"/>
      <c r="G177" s="528"/>
      <c r="H177" s="529"/>
      <c r="I177" s="530"/>
      <c r="J177" s="530"/>
      <c r="K177" s="530"/>
      <c r="L177" s="530"/>
      <c r="M177" s="531"/>
      <c r="N177" s="507"/>
      <c r="O177" s="508"/>
      <c r="P177" s="516"/>
      <c r="Q177" s="514"/>
      <c r="R177" s="508"/>
      <c r="S177" s="430"/>
      <c r="T177" s="514"/>
      <c r="U177" s="510"/>
      <c r="V177" s="532"/>
      <c r="W177" s="507"/>
      <c r="X177" s="508"/>
      <c r="Y177" s="723"/>
      <c r="Z177" s="399"/>
      <c r="AA177" s="399"/>
      <c r="AB177" s="399"/>
      <c r="AC177" s="399"/>
    </row>
    <row r="178" spans="1:29" s="17" customFormat="1" ht="27" customHeight="1" thickBot="1">
      <c r="A178" s="533">
        <v>1</v>
      </c>
      <c r="B178" s="534" t="s">
        <v>578</v>
      </c>
      <c r="C178" s="535"/>
      <c r="D178" s="536" t="s">
        <v>577</v>
      </c>
      <c r="E178" s="537"/>
      <c r="F178" s="537"/>
      <c r="G178" s="538">
        <f aca="true" t="shared" si="46" ref="G178:M178">G183+G186+G187</f>
        <v>9.5</v>
      </c>
      <c r="H178" s="539">
        <f t="shared" si="46"/>
        <v>285</v>
      </c>
      <c r="I178" s="539">
        <f t="shared" si="46"/>
        <v>135</v>
      </c>
      <c r="J178" s="539">
        <f t="shared" si="46"/>
        <v>60</v>
      </c>
      <c r="K178" s="539">
        <f t="shared" si="46"/>
        <v>45</v>
      </c>
      <c r="L178" s="539">
        <f t="shared" si="46"/>
        <v>30</v>
      </c>
      <c r="M178" s="539">
        <f t="shared" si="46"/>
        <v>150</v>
      </c>
      <c r="N178" s="540"/>
      <c r="O178" s="540"/>
      <c r="P178" s="540"/>
      <c r="Q178" s="540"/>
      <c r="R178" s="540"/>
      <c r="S178" s="540"/>
      <c r="T178" s="540"/>
      <c r="U178" s="540"/>
      <c r="V178" s="540"/>
      <c r="W178" s="541">
        <v>9</v>
      </c>
      <c r="X178" s="542"/>
      <c r="Y178" s="724"/>
      <c r="Z178" s="399"/>
      <c r="AA178" s="399"/>
      <c r="AB178" s="399"/>
      <c r="AC178" s="399"/>
    </row>
    <row r="179" spans="1:29" s="17" customFormat="1" ht="27.75" customHeight="1" thickBot="1">
      <c r="A179" s="533">
        <v>2</v>
      </c>
      <c r="B179" s="534" t="s">
        <v>579</v>
      </c>
      <c r="C179" s="537"/>
      <c r="D179" s="537" t="s">
        <v>569</v>
      </c>
      <c r="E179" s="537"/>
      <c r="F179" s="537"/>
      <c r="G179" s="538">
        <v>2</v>
      </c>
      <c r="H179" s="537">
        <v>60</v>
      </c>
      <c r="I179" s="543">
        <f>J179+K179+L179</f>
        <v>27</v>
      </c>
      <c r="J179" s="537">
        <v>9</v>
      </c>
      <c r="K179" s="537">
        <v>18</v>
      </c>
      <c r="L179" s="537"/>
      <c r="M179" s="543">
        <f>H179-I179</f>
        <v>33</v>
      </c>
      <c r="N179" s="540"/>
      <c r="O179" s="540"/>
      <c r="P179" s="540"/>
      <c r="Q179" s="540"/>
      <c r="R179" s="540"/>
      <c r="S179" s="540"/>
      <c r="T179" s="540"/>
      <c r="U179" s="540"/>
      <c r="V179" s="540"/>
      <c r="W179" s="542"/>
      <c r="X179" s="541">
        <v>3</v>
      </c>
      <c r="Y179" s="724"/>
      <c r="Z179" s="399"/>
      <c r="AA179" s="399"/>
      <c r="AB179" s="399"/>
      <c r="AC179" s="399"/>
    </row>
    <row r="180" spans="1:29" s="17" customFormat="1" ht="17.25" customHeight="1" thickBot="1">
      <c r="A180" s="2518" t="s">
        <v>343</v>
      </c>
      <c r="B180" s="2519"/>
      <c r="C180" s="2519"/>
      <c r="D180" s="2519"/>
      <c r="E180" s="2519"/>
      <c r="F180" s="2519"/>
      <c r="G180" s="2519"/>
      <c r="H180" s="2519"/>
      <c r="I180" s="2519"/>
      <c r="J180" s="2519"/>
      <c r="K180" s="2519"/>
      <c r="L180" s="2519"/>
      <c r="M180" s="2519"/>
      <c r="N180" s="2519"/>
      <c r="O180" s="2519"/>
      <c r="P180" s="2519"/>
      <c r="Q180" s="2519"/>
      <c r="R180" s="2519"/>
      <c r="S180" s="2519"/>
      <c r="T180" s="2519"/>
      <c r="U180" s="2519"/>
      <c r="V180" s="2519"/>
      <c r="W180" s="2519"/>
      <c r="X180" s="2519"/>
      <c r="Y180" s="2520"/>
      <c r="Z180" s="399"/>
      <c r="AA180" s="399"/>
      <c r="AB180" s="399"/>
      <c r="AC180" s="399"/>
    </row>
    <row r="181" spans="1:29" s="17" customFormat="1" ht="33" customHeight="1">
      <c r="A181" s="524" t="s">
        <v>230</v>
      </c>
      <c r="B181" s="544" t="s">
        <v>216</v>
      </c>
      <c r="C181" s="545"/>
      <c r="D181" s="546"/>
      <c r="E181" s="546"/>
      <c r="F181" s="547"/>
      <c r="G181" s="548"/>
      <c r="H181" s="545"/>
      <c r="I181" s="546"/>
      <c r="J181" s="546"/>
      <c r="K181" s="546"/>
      <c r="L181" s="546"/>
      <c r="M181" s="549"/>
      <c r="N181" s="545"/>
      <c r="O181" s="546"/>
      <c r="P181" s="549"/>
      <c r="Q181" s="545"/>
      <c r="R181" s="546"/>
      <c r="S181" s="549"/>
      <c r="T181" s="545"/>
      <c r="U181" s="546"/>
      <c r="V181" s="549"/>
      <c r="W181" s="545"/>
      <c r="X181" s="546"/>
      <c r="Y181" s="547"/>
      <c r="Z181" s="399"/>
      <c r="AA181" s="399"/>
      <c r="AB181" s="399"/>
      <c r="AC181" s="399"/>
    </row>
    <row r="182" spans="1:29" s="17" customFormat="1" ht="22.5" customHeight="1">
      <c r="A182" s="524" t="s">
        <v>348</v>
      </c>
      <c r="B182" s="550" t="s">
        <v>72</v>
      </c>
      <c r="C182" s="507" t="s">
        <v>73</v>
      </c>
      <c r="D182" s="508"/>
      <c r="E182" s="508"/>
      <c r="F182" s="551"/>
      <c r="G182" s="552">
        <f>G183+G184</f>
        <v>4</v>
      </c>
      <c r="H182" s="553">
        <f>H183+H184</f>
        <v>120</v>
      </c>
      <c r="I182" s="554">
        <f>I183+I184</f>
        <v>57</v>
      </c>
      <c r="J182" s="554">
        <f>J183+J184</f>
        <v>24</v>
      </c>
      <c r="K182" s="554">
        <f>K183+K184</f>
        <v>33</v>
      </c>
      <c r="L182" s="510"/>
      <c r="M182" s="555">
        <f>M183+M184</f>
        <v>63</v>
      </c>
      <c r="N182" s="507"/>
      <c r="O182" s="508"/>
      <c r="P182" s="430"/>
      <c r="Q182" s="507"/>
      <c r="R182" s="508"/>
      <c r="S182" s="430"/>
      <c r="T182" s="507"/>
      <c r="U182" s="508"/>
      <c r="V182" s="512"/>
      <c r="W182" s="511"/>
      <c r="X182" s="510"/>
      <c r="Y182" s="722"/>
      <c r="Z182" s="399"/>
      <c r="AA182" s="399"/>
      <c r="AB182" s="399"/>
      <c r="AC182" s="399"/>
    </row>
    <row r="183" spans="1:29" s="17" customFormat="1" ht="22.5" customHeight="1">
      <c r="A183" s="556" t="s">
        <v>349</v>
      </c>
      <c r="B183" s="550" t="s">
        <v>72</v>
      </c>
      <c r="C183" s="507"/>
      <c r="D183" s="508"/>
      <c r="E183" s="508"/>
      <c r="F183" s="551"/>
      <c r="G183" s="552">
        <v>2</v>
      </c>
      <c r="H183" s="507">
        <v>60</v>
      </c>
      <c r="I183" s="429">
        <f>J183+K183+L183</f>
        <v>30</v>
      </c>
      <c r="J183" s="508">
        <v>15</v>
      </c>
      <c r="K183" s="508">
        <v>15</v>
      </c>
      <c r="L183" s="508"/>
      <c r="M183" s="430">
        <f>H183-I183</f>
        <v>30</v>
      </c>
      <c r="N183" s="507"/>
      <c r="O183" s="508"/>
      <c r="P183" s="430"/>
      <c r="Q183" s="507"/>
      <c r="R183" s="508"/>
      <c r="S183" s="430"/>
      <c r="T183" s="507"/>
      <c r="U183" s="508"/>
      <c r="V183" s="512"/>
      <c r="W183" s="511">
        <v>2</v>
      </c>
      <c r="X183" s="510"/>
      <c r="Y183" s="722"/>
      <c r="Z183" s="399"/>
      <c r="AA183" s="399"/>
      <c r="AB183" s="399"/>
      <c r="AC183" s="399"/>
    </row>
    <row r="184" spans="1:29" s="17" customFormat="1" ht="22.5" customHeight="1">
      <c r="A184" s="556" t="s">
        <v>350</v>
      </c>
      <c r="B184" s="550" t="s">
        <v>72</v>
      </c>
      <c r="C184" s="507"/>
      <c r="D184" s="508" t="s">
        <v>569</v>
      </c>
      <c r="E184" s="508"/>
      <c r="F184" s="551"/>
      <c r="G184" s="552">
        <v>2</v>
      </c>
      <c r="H184" s="507">
        <v>60</v>
      </c>
      <c r="I184" s="429">
        <f>J184+K184+L184</f>
        <v>27</v>
      </c>
      <c r="J184" s="508">
        <v>9</v>
      </c>
      <c r="K184" s="508">
        <v>18</v>
      </c>
      <c r="L184" s="508"/>
      <c r="M184" s="430">
        <f>H184-I184</f>
        <v>33</v>
      </c>
      <c r="N184" s="507"/>
      <c r="O184" s="508"/>
      <c r="P184" s="430"/>
      <c r="Q184" s="507"/>
      <c r="R184" s="508"/>
      <c r="S184" s="430"/>
      <c r="T184" s="507"/>
      <c r="U184" s="508"/>
      <c r="V184" s="512"/>
      <c r="W184" s="511"/>
      <c r="X184" s="510">
        <v>3</v>
      </c>
      <c r="Y184" s="722"/>
      <c r="Z184" s="399"/>
      <c r="AA184" s="399"/>
      <c r="AB184" s="399"/>
      <c r="AC184" s="399"/>
    </row>
    <row r="185" spans="1:29" s="17" customFormat="1" ht="31.5" customHeight="1">
      <c r="A185" s="524" t="s">
        <v>227</v>
      </c>
      <c r="B185" s="1616" t="s">
        <v>338</v>
      </c>
      <c r="C185" s="1617"/>
      <c r="D185" s="1617"/>
      <c r="E185" s="1617"/>
      <c r="F185" s="1618"/>
      <c r="G185" s="1619"/>
      <c r="H185" s="1620"/>
      <c r="I185" s="1617"/>
      <c r="J185" s="1617"/>
      <c r="K185" s="1617"/>
      <c r="L185" s="1617"/>
      <c r="M185" s="1621"/>
      <c r="N185" s="1620"/>
      <c r="O185" s="1617"/>
      <c r="P185" s="1621"/>
      <c r="Q185" s="1620"/>
      <c r="R185" s="1617"/>
      <c r="S185" s="1621"/>
      <c r="T185" s="1620"/>
      <c r="U185" s="1617"/>
      <c r="V185" s="1621"/>
      <c r="W185" s="1620"/>
      <c r="X185" s="1617"/>
      <c r="Y185" s="1618"/>
      <c r="Z185" s="399"/>
      <c r="AA185" s="399"/>
      <c r="AB185" s="399"/>
      <c r="AC185" s="399"/>
    </row>
    <row r="186" spans="1:29" s="17" customFormat="1" ht="31.5">
      <c r="A186" s="524" t="s">
        <v>339</v>
      </c>
      <c r="B186" s="1622" t="s">
        <v>70</v>
      </c>
      <c r="C186" s="1258"/>
      <c r="D186" s="1208">
        <v>7</v>
      </c>
      <c r="E186" s="1208"/>
      <c r="F186" s="1623"/>
      <c r="G186" s="1573">
        <v>3</v>
      </c>
      <c r="H186" s="1258">
        <f>G186*30</f>
        <v>90</v>
      </c>
      <c r="I186" s="595">
        <f>J186+K186+L186</f>
        <v>45</v>
      </c>
      <c r="J186" s="1255">
        <v>15</v>
      </c>
      <c r="K186" s="1208">
        <v>15</v>
      </c>
      <c r="L186" s="1208">
        <v>15</v>
      </c>
      <c r="M186" s="1259">
        <f>H186-I186</f>
        <v>45</v>
      </c>
      <c r="N186" s="1260"/>
      <c r="O186" s="1208"/>
      <c r="P186" s="1209"/>
      <c r="Q186" s="1258"/>
      <c r="R186" s="1208"/>
      <c r="S186" s="1259"/>
      <c r="T186" s="1258"/>
      <c r="U186" s="1208"/>
      <c r="V186" s="1259"/>
      <c r="W186" s="1257">
        <v>3</v>
      </c>
      <c r="X186" s="1208"/>
      <c r="Y186" s="1209"/>
      <c r="Z186" s="399"/>
      <c r="AA186" s="399"/>
      <c r="AB186" s="399"/>
      <c r="AC186" s="399"/>
    </row>
    <row r="187" spans="1:29" s="17" customFormat="1" ht="22.5" customHeight="1" thickBot="1">
      <c r="A187" s="1624" t="s">
        <v>340</v>
      </c>
      <c r="B187" s="1604" t="s">
        <v>71</v>
      </c>
      <c r="C187" s="752"/>
      <c r="D187" s="744">
        <v>7</v>
      </c>
      <c r="E187" s="744"/>
      <c r="F187" s="1625"/>
      <c r="G187" s="1626">
        <v>4.5</v>
      </c>
      <c r="H187" s="1258">
        <f>G187*30</f>
        <v>135</v>
      </c>
      <c r="I187" s="1552">
        <f>J187+K187+L187</f>
        <v>60</v>
      </c>
      <c r="J187" s="749">
        <v>30</v>
      </c>
      <c r="K187" s="744">
        <v>15</v>
      </c>
      <c r="L187" s="744">
        <v>15</v>
      </c>
      <c r="M187" s="753">
        <f>H187-I187</f>
        <v>75</v>
      </c>
      <c r="N187" s="754"/>
      <c r="O187" s="744"/>
      <c r="P187" s="755"/>
      <c r="Q187" s="752"/>
      <c r="R187" s="744"/>
      <c r="S187" s="753"/>
      <c r="T187" s="752"/>
      <c r="U187" s="744"/>
      <c r="V187" s="753"/>
      <c r="W187" s="1627">
        <v>4</v>
      </c>
      <c r="X187" s="1628"/>
      <c r="Y187" s="755"/>
      <c r="Z187" s="399"/>
      <c r="AA187" s="399"/>
      <c r="AB187" s="399"/>
      <c r="AC187" s="399"/>
    </row>
    <row r="188" spans="1:29" s="19" customFormat="1" ht="19.5" customHeight="1" thickBot="1">
      <c r="A188" s="2518" t="s">
        <v>344</v>
      </c>
      <c r="B188" s="2519"/>
      <c r="C188" s="2519"/>
      <c r="D188" s="2519"/>
      <c r="E188" s="2519"/>
      <c r="F188" s="2519"/>
      <c r="G188" s="2519"/>
      <c r="H188" s="2519"/>
      <c r="I188" s="2519"/>
      <c r="J188" s="2519"/>
      <c r="K188" s="2519"/>
      <c r="L188" s="2519"/>
      <c r="M188" s="2519"/>
      <c r="N188" s="2519"/>
      <c r="O188" s="2519"/>
      <c r="P188" s="2519"/>
      <c r="Q188" s="2519"/>
      <c r="R188" s="2519"/>
      <c r="S188" s="2519"/>
      <c r="T188" s="2519"/>
      <c r="U188" s="2519"/>
      <c r="V188" s="2519"/>
      <c r="W188" s="2519"/>
      <c r="X188" s="2519"/>
      <c r="Y188" s="2520"/>
      <c r="Z188" s="734"/>
      <c r="AA188" s="734"/>
      <c r="AB188" s="734"/>
      <c r="AC188" s="734"/>
    </row>
    <row r="189" spans="1:29" s="19" customFormat="1" ht="35.25" customHeight="1">
      <c r="A189" s="524" t="s">
        <v>235</v>
      </c>
      <c r="B189" s="1629" t="s">
        <v>345</v>
      </c>
      <c r="C189" s="1630"/>
      <c r="D189" s="1631"/>
      <c r="E189" s="1631"/>
      <c r="F189" s="549"/>
      <c r="G189" s="1632" t="s">
        <v>371</v>
      </c>
      <c r="H189" s="1630" t="s">
        <v>372</v>
      </c>
      <c r="I189" s="1633">
        <v>162</v>
      </c>
      <c r="J189" s="1631"/>
      <c r="K189" s="1631"/>
      <c r="L189" s="1633">
        <v>162</v>
      </c>
      <c r="M189" s="523">
        <f>H189-I189</f>
        <v>183</v>
      </c>
      <c r="N189" s="1630"/>
      <c r="O189" s="1631"/>
      <c r="P189" s="1634"/>
      <c r="Q189" s="1630"/>
      <c r="R189" s="1631"/>
      <c r="S189" s="1634"/>
      <c r="T189" s="1630"/>
      <c r="U189" s="1631"/>
      <c r="V189" s="1634"/>
      <c r="W189" s="1630"/>
      <c r="X189" s="1631"/>
      <c r="Y189" s="1635"/>
      <c r="Z189" s="734"/>
      <c r="AA189" s="734"/>
      <c r="AB189" s="734"/>
      <c r="AC189" s="734"/>
    </row>
    <row r="190" spans="1:29" s="19" customFormat="1" ht="31.5">
      <c r="A190" s="524" t="s">
        <v>368</v>
      </c>
      <c r="B190" s="1636" t="s">
        <v>345</v>
      </c>
      <c r="C190" s="514"/>
      <c r="D190" s="508">
        <v>7</v>
      </c>
      <c r="E190" s="508"/>
      <c r="F190" s="527" t="s">
        <v>183</v>
      </c>
      <c r="G190" s="515">
        <v>9.5</v>
      </c>
      <c r="H190" s="514">
        <f>G190*30</f>
        <v>285</v>
      </c>
      <c r="I190" s="429">
        <v>135</v>
      </c>
      <c r="J190" s="508"/>
      <c r="K190" s="508"/>
      <c r="L190" s="508">
        <v>135</v>
      </c>
      <c r="M190" s="430">
        <f>H190-I190</f>
        <v>150</v>
      </c>
      <c r="N190" s="1597"/>
      <c r="O190" s="508"/>
      <c r="P190" s="430"/>
      <c r="Q190" s="507"/>
      <c r="R190" s="508"/>
      <c r="S190" s="430"/>
      <c r="T190" s="507"/>
      <c r="U190" s="508"/>
      <c r="V190" s="430" t="s">
        <v>107</v>
      </c>
      <c r="W190" s="511">
        <v>9</v>
      </c>
      <c r="X190" s="510"/>
      <c r="Y190" s="516"/>
      <c r="Z190" s="734"/>
      <c r="AA190" s="734"/>
      <c r="AB190" s="734"/>
      <c r="AC190" s="734"/>
    </row>
    <row r="191" spans="1:29" s="19" customFormat="1" ht="32.25" thickBot="1">
      <c r="A191" s="1624" t="s">
        <v>369</v>
      </c>
      <c r="B191" s="1636" t="s">
        <v>345</v>
      </c>
      <c r="C191" s="1637"/>
      <c r="D191" s="1638" t="s">
        <v>569</v>
      </c>
      <c r="E191" s="1638"/>
      <c r="F191" s="1639"/>
      <c r="G191" s="1344">
        <v>2</v>
      </c>
      <c r="H191" s="514">
        <v>60</v>
      </c>
      <c r="I191" s="1552">
        <v>27</v>
      </c>
      <c r="J191" s="1640"/>
      <c r="K191" s="1640"/>
      <c r="L191" s="1638">
        <v>27</v>
      </c>
      <c r="M191" s="753">
        <f>H191-I191</f>
        <v>33</v>
      </c>
      <c r="N191" s="1641"/>
      <c r="O191" s="1642"/>
      <c r="P191" s="1643"/>
      <c r="Q191" s="1644"/>
      <c r="R191" s="1642"/>
      <c r="S191" s="1643"/>
      <c r="T191" s="1641"/>
      <c r="U191" s="1642"/>
      <c r="V191" s="1643"/>
      <c r="W191" s="1645"/>
      <c r="X191" s="1646">
        <v>3</v>
      </c>
      <c r="Y191" s="1647"/>
      <c r="Z191" s="734"/>
      <c r="AA191" s="734"/>
      <c r="AB191" s="734"/>
      <c r="AC191" s="734"/>
    </row>
    <row r="192" spans="1:29" s="19" customFormat="1" ht="13.5" customHeight="1" hidden="1" thickBot="1">
      <c r="A192" s="1648"/>
      <c r="B192" s="1649"/>
      <c r="C192" s="1650"/>
      <c r="D192" s="1651"/>
      <c r="E192" s="1651"/>
      <c r="F192" s="926"/>
      <c r="G192" s="1652"/>
      <c r="H192" s="1510"/>
      <c r="I192" s="1653"/>
      <c r="J192" s="926"/>
      <c r="K192" s="926"/>
      <c r="L192" s="1651"/>
      <c r="M192" s="1510"/>
      <c r="N192" s="1654"/>
      <c r="O192" s="1654"/>
      <c r="P192" s="1654"/>
      <c r="Q192" s="1655"/>
      <c r="R192" s="1654"/>
      <c r="S192" s="1654"/>
      <c r="T192" s="1654"/>
      <c r="U192" s="1654"/>
      <c r="V192" s="1654"/>
      <c r="W192" s="1656"/>
      <c r="X192" s="1657"/>
      <c r="Y192" s="1658"/>
      <c r="Z192" s="734"/>
      <c r="AA192" s="734"/>
      <c r="AB192" s="734"/>
      <c r="AC192" s="734"/>
    </row>
    <row r="193" spans="1:29" s="19" customFormat="1" ht="22.5" customHeight="1" thickBot="1">
      <c r="A193" s="2676" t="s">
        <v>305</v>
      </c>
      <c r="B193" s="2677"/>
      <c r="C193" s="2677"/>
      <c r="D193" s="2677"/>
      <c r="E193" s="2677"/>
      <c r="F193" s="2678"/>
      <c r="G193" s="1456">
        <f>G178+G179+G154+G158+G153+G155+G159+G165+G170</f>
        <v>60.5</v>
      </c>
      <c r="H193" s="1456">
        <f aca="true" t="shared" si="47" ref="H193:M193">H178+H179+H154+H158+H153+H155+H159+H165+H170</f>
        <v>1815</v>
      </c>
      <c r="I193" s="1456">
        <f t="shared" si="47"/>
        <v>871</v>
      </c>
      <c r="J193" s="1456">
        <f t="shared" si="47"/>
        <v>457</v>
      </c>
      <c r="K193" s="1456">
        <f t="shared" si="47"/>
        <v>229</v>
      </c>
      <c r="L193" s="1456">
        <f t="shared" si="47"/>
        <v>185</v>
      </c>
      <c r="M193" s="1456">
        <f t="shared" si="47"/>
        <v>944</v>
      </c>
      <c r="N193" s="1095">
        <f>SUM(N153:N179,)</f>
        <v>0</v>
      </c>
      <c r="O193" s="1095">
        <f aca="true" t="shared" si="48" ref="O193:Y193">SUM(O153:O179,)</f>
        <v>0</v>
      </c>
      <c r="P193" s="1095">
        <f t="shared" si="48"/>
        <v>0</v>
      </c>
      <c r="Q193" s="1095">
        <f t="shared" si="48"/>
        <v>0</v>
      </c>
      <c r="R193" s="1095">
        <f t="shared" si="48"/>
        <v>0</v>
      </c>
      <c r="S193" s="1095">
        <f t="shared" si="48"/>
        <v>0</v>
      </c>
      <c r="T193" s="1095">
        <f t="shared" si="48"/>
        <v>5</v>
      </c>
      <c r="U193" s="1095">
        <f t="shared" si="48"/>
        <v>10</v>
      </c>
      <c r="V193" s="1095">
        <f t="shared" si="48"/>
        <v>17</v>
      </c>
      <c r="W193" s="1095">
        <f t="shared" si="48"/>
        <v>19</v>
      </c>
      <c r="X193" s="1095">
        <f t="shared" si="48"/>
        <v>19</v>
      </c>
      <c r="Y193" s="1659">
        <f t="shared" si="48"/>
        <v>12</v>
      </c>
      <c r="Z193" s="734"/>
      <c r="AA193" s="734"/>
      <c r="AB193" s="734"/>
      <c r="AC193" s="734"/>
    </row>
    <row r="194" spans="1:29" s="19" customFormat="1" ht="18.75" customHeight="1" thickBot="1">
      <c r="A194" s="2455" t="s">
        <v>419</v>
      </c>
      <c r="B194" s="2456"/>
      <c r="C194" s="2456"/>
      <c r="D194" s="2456"/>
      <c r="E194" s="2456"/>
      <c r="F194" s="2456"/>
      <c r="G194" s="2456"/>
      <c r="H194" s="2456"/>
      <c r="I194" s="2456"/>
      <c r="J194" s="2456"/>
      <c r="K194" s="2456"/>
      <c r="L194" s="2456"/>
      <c r="M194" s="2456"/>
      <c r="N194" s="2640"/>
      <c r="O194" s="2640"/>
      <c r="P194" s="2640"/>
      <c r="Q194" s="2640"/>
      <c r="R194" s="2640"/>
      <c r="S194" s="2640"/>
      <c r="T194" s="2640"/>
      <c r="U194" s="2640"/>
      <c r="V194" s="2640"/>
      <c r="W194" s="2640"/>
      <c r="X194" s="2640"/>
      <c r="Y194" s="2641"/>
      <c r="Z194" s="734"/>
      <c r="AA194" s="734"/>
      <c r="AB194" s="734"/>
      <c r="AC194" s="734"/>
    </row>
    <row r="195" spans="1:29" s="19" customFormat="1" ht="24" customHeight="1" thickBot="1">
      <c r="A195" s="2455" t="s">
        <v>488</v>
      </c>
      <c r="B195" s="2456"/>
      <c r="C195" s="2456"/>
      <c r="D195" s="2456"/>
      <c r="E195" s="2456"/>
      <c r="F195" s="2456"/>
      <c r="G195" s="2456"/>
      <c r="H195" s="2457"/>
      <c r="I195" s="2457"/>
      <c r="J195" s="2457"/>
      <c r="K195" s="2457"/>
      <c r="L195" s="2457"/>
      <c r="M195" s="2457"/>
      <c r="N195" s="2456"/>
      <c r="O195" s="2456"/>
      <c r="P195" s="2456"/>
      <c r="Q195" s="2456"/>
      <c r="R195" s="2456"/>
      <c r="S195" s="2456"/>
      <c r="T195" s="2456"/>
      <c r="U195" s="2456"/>
      <c r="V195" s="2456"/>
      <c r="W195" s="2456"/>
      <c r="X195" s="2456"/>
      <c r="Y195" s="2458"/>
      <c r="Z195" s="734"/>
      <c r="AA195" s="734"/>
      <c r="AB195" s="734"/>
      <c r="AC195" s="734"/>
    </row>
    <row r="196" spans="1:29" s="19" customFormat="1" ht="47.25">
      <c r="A196" s="1660" t="s">
        <v>236</v>
      </c>
      <c r="B196" s="1661" t="s">
        <v>444</v>
      </c>
      <c r="C196" s="1662" t="s">
        <v>570</v>
      </c>
      <c r="D196" s="830"/>
      <c r="E196" s="1663"/>
      <c r="F196" s="1664"/>
      <c r="G196" s="1665">
        <v>2</v>
      </c>
      <c r="H196" s="1666">
        <f aca="true" t="shared" si="49" ref="H196:H224">$G196*30</f>
        <v>60</v>
      </c>
      <c r="I196" s="1667">
        <f aca="true" t="shared" si="50" ref="I196:I224">SUM($J196:$L196)</f>
        <v>32</v>
      </c>
      <c r="J196" s="1668">
        <v>16</v>
      </c>
      <c r="K196" s="1669">
        <v>8</v>
      </c>
      <c r="L196" s="1670">
        <v>8</v>
      </c>
      <c r="M196" s="1671">
        <f>$H196-$I196</f>
        <v>28</v>
      </c>
      <c r="N196" s="1672" t="s">
        <v>214</v>
      </c>
      <c r="O196" s="1673" t="s">
        <v>214</v>
      </c>
      <c r="P196" s="1674" t="s">
        <v>214</v>
      </c>
      <c r="Q196" s="1672" t="s">
        <v>214</v>
      </c>
      <c r="R196" s="1673" t="s">
        <v>214</v>
      </c>
      <c r="S196" s="1674" t="s">
        <v>214</v>
      </c>
      <c r="T196" s="1672" t="s">
        <v>214</v>
      </c>
      <c r="U196" s="1673" t="s">
        <v>214</v>
      </c>
      <c r="V196" s="1674" t="s">
        <v>214</v>
      </c>
      <c r="W196" s="1672" t="s">
        <v>214</v>
      </c>
      <c r="X196" s="1673" t="s">
        <v>214</v>
      </c>
      <c r="Y196" s="1675">
        <v>4</v>
      </c>
      <c r="Z196" s="734"/>
      <c r="AA196" s="734"/>
      <c r="AB196" s="734"/>
      <c r="AC196" s="734" t="s">
        <v>601</v>
      </c>
    </row>
    <row r="197" spans="1:29" s="19" customFormat="1" ht="31.5">
      <c r="A197" s="622" t="s">
        <v>237</v>
      </c>
      <c r="B197" s="1499" t="s">
        <v>201</v>
      </c>
      <c r="C197" s="1676"/>
      <c r="D197" s="642"/>
      <c r="E197" s="1663"/>
      <c r="F197" s="1664"/>
      <c r="G197" s="1677">
        <f aca="true" t="shared" si="51" ref="G197:M197">SUM(G$198:G$199)</f>
        <v>9</v>
      </c>
      <c r="H197" s="1678">
        <f t="shared" si="51"/>
        <v>270</v>
      </c>
      <c r="I197" s="655">
        <f t="shared" si="51"/>
        <v>153</v>
      </c>
      <c r="J197" s="655">
        <f t="shared" si="51"/>
        <v>87</v>
      </c>
      <c r="K197" s="655">
        <f t="shared" si="51"/>
        <v>33</v>
      </c>
      <c r="L197" s="655">
        <f t="shared" si="51"/>
        <v>33</v>
      </c>
      <c r="M197" s="1679">
        <f t="shared" si="51"/>
        <v>117</v>
      </c>
      <c r="N197" s="1672" t="s">
        <v>214</v>
      </c>
      <c r="O197" s="1673" t="s">
        <v>214</v>
      </c>
      <c r="P197" s="1674" t="s">
        <v>214</v>
      </c>
      <c r="Q197" s="1672" t="s">
        <v>214</v>
      </c>
      <c r="R197" s="1673" t="s">
        <v>214</v>
      </c>
      <c r="S197" s="1674" t="s">
        <v>214</v>
      </c>
      <c r="T197" s="1672" t="s">
        <v>214</v>
      </c>
      <c r="U197" s="1673" t="s">
        <v>214</v>
      </c>
      <c r="V197" s="1674" t="s">
        <v>214</v>
      </c>
      <c r="W197" s="1672" t="s">
        <v>214</v>
      </c>
      <c r="X197" s="1673" t="s">
        <v>214</v>
      </c>
      <c r="Y197" s="1675" t="s">
        <v>214</v>
      </c>
      <c r="Z197" s="734"/>
      <c r="AA197" s="734"/>
      <c r="AB197" s="734"/>
      <c r="AC197" s="734"/>
    </row>
    <row r="198" spans="1:29" s="634" customFormat="1" ht="28.5" customHeight="1">
      <c r="A198" s="622" t="s">
        <v>238</v>
      </c>
      <c r="B198" s="623" t="s">
        <v>201</v>
      </c>
      <c r="C198" s="624"/>
      <c r="D198" s="625">
        <v>7</v>
      </c>
      <c r="E198" s="626"/>
      <c r="F198" s="627"/>
      <c r="G198" s="628">
        <v>5.5</v>
      </c>
      <c r="H198" s="629">
        <f t="shared" si="49"/>
        <v>165</v>
      </c>
      <c r="I198" s="859">
        <f t="shared" si="50"/>
        <v>90</v>
      </c>
      <c r="J198" s="641">
        <v>60</v>
      </c>
      <c r="K198" s="642">
        <v>15</v>
      </c>
      <c r="L198" s="830">
        <v>15</v>
      </c>
      <c r="M198" s="630">
        <f>$H198-$I198</f>
        <v>75</v>
      </c>
      <c r="N198" s="631" t="s">
        <v>214</v>
      </c>
      <c r="O198" s="632" t="s">
        <v>214</v>
      </c>
      <c r="P198" s="633" t="s">
        <v>214</v>
      </c>
      <c r="Q198" s="631" t="s">
        <v>214</v>
      </c>
      <c r="R198" s="632" t="s">
        <v>214</v>
      </c>
      <c r="S198" s="633" t="s">
        <v>214</v>
      </c>
      <c r="T198" s="631" t="s">
        <v>214</v>
      </c>
      <c r="U198" s="632" t="s">
        <v>214</v>
      </c>
      <c r="V198" s="633"/>
      <c r="W198" s="631">
        <v>6</v>
      </c>
      <c r="X198" s="632" t="s">
        <v>214</v>
      </c>
      <c r="Y198" s="729" t="s">
        <v>214</v>
      </c>
      <c r="Z198" s="735"/>
      <c r="AA198" s="735"/>
      <c r="AB198" s="735"/>
      <c r="AC198" s="735" t="s">
        <v>601</v>
      </c>
    </row>
    <row r="199" spans="1:29" s="634" customFormat="1" ht="31.5" customHeight="1">
      <c r="A199" s="622" t="s">
        <v>239</v>
      </c>
      <c r="B199" s="623" t="s">
        <v>201</v>
      </c>
      <c r="C199" s="624" t="s">
        <v>569</v>
      </c>
      <c r="D199" s="625"/>
      <c r="E199" s="626"/>
      <c r="F199" s="627"/>
      <c r="G199" s="628">
        <v>3.5</v>
      </c>
      <c r="H199" s="629">
        <f t="shared" si="49"/>
        <v>105</v>
      </c>
      <c r="I199" s="433">
        <f t="shared" si="50"/>
        <v>63</v>
      </c>
      <c r="J199" s="635">
        <v>27</v>
      </c>
      <c r="K199" s="625">
        <v>18</v>
      </c>
      <c r="L199" s="636">
        <v>18</v>
      </c>
      <c r="M199" s="630">
        <f>$H199-$I199</f>
        <v>42</v>
      </c>
      <c r="N199" s="631" t="s">
        <v>214</v>
      </c>
      <c r="O199" s="632" t="s">
        <v>214</v>
      </c>
      <c r="P199" s="633" t="s">
        <v>214</v>
      </c>
      <c r="Q199" s="631" t="s">
        <v>214</v>
      </c>
      <c r="R199" s="632" t="s">
        <v>214</v>
      </c>
      <c r="S199" s="633" t="s">
        <v>214</v>
      </c>
      <c r="T199" s="631" t="s">
        <v>214</v>
      </c>
      <c r="U199" s="632" t="s">
        <v>214</v>
      </c>
      <c r="V199" s="633" t="s">
        <v>214</v>
      </c>
      <c r="W199" s="631" t="s">
        <v>214</v>
      </c>
      <c r="X199" s="632">
        <v>7</v>
      </c>
      <c r="Y199" s="729" t="s">
        <v>214</v>
      </c>
      <c r="Z199" s="735"/>
      <c r="AA199" s="735"/>
      <c r="AB199" s="735"/>
      <c r="AC199" s="735" t="s">
        <v>601</v>
      </c>
    </row>
    <row r="200" spans="1:29" s="19" customFormat="1" ht="47.25">
      <c r="A200" s="622" t="s">
        <v>240</v>
      </c>
      <c r="B200" s="1499" t="s">
        <v>446</v>
      </c>
      <c r="C200" s="1680"/>
      <c r="D200" s="1681"/>
      <c r="E200" s="626"/>
      <c r="F200" s="627"/>
      <c r="G200" s="637"/>
      <c r="H200" s="638"/>
      <c r="I200" s="1438"/>
      <c r="J200" s="639"/>
      <c r="K200" s="650"/>
      <c r="L200" s="639"/>
      <c r="M200" s="640"/>
      <c r="N200" s="631"/>
      <c r="O200" s="632"/>
      <c r="P200" s="633"/>
      <c r="Q200" s="631"/>
      <c r="R200" s="632"/>
      <c r="S200" s="633"/>
      <c r="T200" s="631"/>
      <c r="U200" s="632"/>
      <c r="V200" s="633"/>
      <c r="W200" s="631"/>
      <c r="X200" s="632"/>
      <c r="Y200" s="729"/>
      <c r="Z200" s="734"/>
      <c r="AA200" s="734"/>
      <c r="AB200" s="734"/>
      <c r="AC200" s="734"/>
    </row>
    <row r="201" spans="1:29" s="634" customFormat="1" ht="51.75" customHeight="1">
      <c r="A201" s="622" t="s">
        <v>447</v>
      </c>
      <c r="B201" s="623" t="s">
        <v>207</v>
      </c>
      <c r="C201" s="624" t="s">
        <v>568</v>
      </c>
      <c r="D201" s="625"/>
      <c r="E201" s="626"/>
      <c r="F201" s="627"/>
      <c r="G201" s="860">
        <v>3</v>
      </c>
      <c r="H201" s="638">
        <f>$G201*30</f>
        <v>90</v>
      </c>
      <c r="I201" s="492">
        <v>30</v>
      </c>
      <c r="J201" s="861">
        <v>20</v>
      </c>
      <c r="K201" s="862">
        <v>10</v>
      </c>
      <c r="L201" s="863"/>
      <c r="M201" s="640">
        <f>$H201-$I201</f>
        <v>60</v>
      </c>
      <c r="N201" s="643" t="s">
        <v>214</v>
      </c>
      <c r="O201" s="632" t="s">
        <v>214</v>
      </c>
      <c r="P201" s="633" t="s">
        <v>214</v>
      </c>
      <c r="Q201" s="631" t="s">
        <v>214</v>
      </c>
      <c r="R201" s="632" t="s">
        <v>214</v>
      </c>
      <c r="S201" s="633" t="s">
        <v>214</v>
      </c>
      <c r="T201" s="631" t="s">
        <v>214</v>
      </c>
      <c r="U201" s="632" t="s">
        <v>214</v>
      </c>
      <c r="V201" s="633">
        <v>3</v>
      </c>
      <c r="W201" s="631"/>
      <c r="X201" s="632"/>
      <c r="Y201" s="729"/>
      <c r="Z201" s="735"/>
      <c r="AA201" s="735"/>
      <c r="AB201" s="735" t="s">
        <v>601</v>
      </c>
      <c r="AC201" s="735"/>
    </row>
    <row r="202" spans="1:29" s="19" customFormat="1" ht="31.5">
      <c r="A202" s="622" t="s">
        <v>241</v>
      </c>
      <c r="B202" s="651" t="s">
        <v>202</v>
      </c>
      <c r="C202" s="624"/>
      <c r="D202" s="625"/>
      <c r="E202" s="626"/>
      <c r="F202" s="627"/>
      <c r="G202" s="637">
        <f>SUM(G$203:G$204)</f>
        <v>4</v>
      </c>
      <c r="H202" s="1682">
        <f aca="true" t="shared" si="52" ref="H202:M202">SUM(H$203:H$204)</f>
        <v>120</v>
      </c>
      <c r="I202" s="655">
        <f t="shared" si="52"/>
        <v>72</v>
      </c>
      <c r="J202" s="655">
        <f t="shared" si="52"/>
        <v>48</v>
      </c>
      <c r="K202" s="655">
        <f t="shared" si="52"/>
        <v>15</v>
      </c>
      <c r="L202" s="655">
        <f t="shared" si="52"/>
        <v>9</v>
      </c>
      <c r="M202" s="1683">
        <f t="shared" si="52"/>
        <v>48</v>
      </c>
      <c r="N202" s="631" t="s">
        <v>214</v>
      </c>
      <c r="O202" s="632" t="s">
        <v>214</v>
      </c>
      <c r="P202" s="633" t="s">
        <v>214</v>
      </c>
      <c r="Q202" s="631" t="s">
        <v>214</v>
      </c>
      <c r="R202" s="632" t="s">
        <v>214</v>
      </c>
      <c r="S202" s="633" t="s">
        <v>214</v>
      </c>
      <c r="T202" s="631" t="s">
        <v>214</v>
      </c>
      <c r="U202" s="632" t="s">
        <v>214</v>
      </c>
      <c r="V202" s="633" t="s">
        <v>214</v>
      </c>
      <c r="W202" s="631" t="s">
        <v>214</v>
      </c>
      <c r="X202" s="632" t="s">
        <v>214</v>
      </c>
      <c r="Y202" s="729" t="s">
        <v>214</v>
      </c>
      <c r="Z202" s="734"/>
      <c r="AA202" s="734"/>
      <c r="AB202" s="734"/>
      <c r="AC202" s="734"/>
    </row>
    <row r="203" spans="1:29" s="19" customFormat="1" ht="31.5">
      <c r="A203" s="622" t="s">
        <v>243</v>
      </c>
      <c r="B203" s="623" t="s">
        <v>202</v>
      </c>
      <c r="C203" s="624"/>
      <c r="D203" s="625">
        <v>7</v>
      </c>
      <c r="E203" s="626"/>
      <c r="F203" s="627"/>
      <c r="G203" s="628">
        <v>2.5</v>
      </c>
      <c r="H203" s="629">
        <f t="shared" si="49"/>
        <v>75</v>
      </c>
      <c r="I203" s="859">
        <f t="shared" si="50"/>
        <v>45</v>
      </c>
      <c r="J203" s="1684">
        <v>30</v>
      </c>
      <c r="K203" s="1681">
        <v>15</v>
      </c>
      <c r="L203" s="1663">
        <v>0</v>
      </c>
      <c r="M203" s="630">
        <f aca="true" t="shared" si="53" ref="M203:M210">$H203-$I203</f>
        <v>30</v>
      </c>
      <c r="N203" s="631" t="s">
        <v>214</v>
      </c>
      <c r="O203" s="632" t="s">
        <v>214</v>
      </c>
      <c r="P203" s="633" t="s">
        <v>214</v>
      </c>
      <c r="Q203" s="631" t="s">
        <v>214</v>
      </c>
      <c r="R203" s="632" t="s">
        <v>214</v>
      </c>
      <c r="S203" s="633" t="s">
        <v>214</v>
      </c>
      <c r="T203" s="631" t="s">
        <v>214</v>
      </c>
      <c r="U203" s="632" t="s">
        <v>214</v>
      </c>
      <c r="V203" s="633" t="s">
        <v>214</v>
      </c>
      <c r="W203" s="631">
        <v>3</v>
      </c>
      <c r="X203" s="632" t="s">
        <v>214</v>
      </c>
      <c r="Y203" s="729" t="s">
        <v>214</v>
      </c>
      <c r="Z203" s="734"/>
      <c r="AA203" s="734"/>
      <c r="AB203" s="734"/>
      <c r="AC203" s="734" t="s">
        <v>601</v>
      </c>
    </row>
    <row r="204" spans="1:29" s="19" customFormat="1" ht="34.5" customHeight="1">
      <c r="A204" s="622" t="s">
        <v>244</v>
      </c>
      <c r="B204" s="623" t="s">
        <v>202</v>
      </c>
      <c r="C204" s="624" t="s">
        <v>569</v>
      </c>
      <c r="D204" s="625"/>
      <c r="E204" s="626"/>
      <c r="F204" s="627"/>
      <c r="G204" s="628">
        <v>1.5</v>
      </c>
      <c r="H204" s="629">
        <f t="shared" si="49"/>
        <v>45</v>
      </c>
      <c r="I204" s="433">
        <f t="shared" si="50"/>
        <v>27</v>
      </c>
      <c r="J204" s="1685">
        <v>18</v>
      </c>
      <c r="K204" s="1686"/>
      <c r="L204" s="626">
        <v>9</v>
      </c>
      <c r="M204" s="630">
        <f t="shared" si="53"/>
        <v>18</v>
      </c>
      <c r="N204" s="631" t="s">
        <v>214</v>
      </c>
      <c r="O204" s="632" t="s">
        <v>214</v>
      </c>
      <c r="P204" s="633" t="s">
        <v>214</v>
      </c>
      <c r="Q204" s="631" t="s">
        <v>214</v>
      </c>
      <c r="R204" s="632" t="s">
        <v>214</v>
      </c>
      <c r="S204" s="633" t="s">
        <v>214</v>
      </c>
      <c r="T204" s="631" t="s">
        <v>214</v>
      </c>
      <c r="U204" s="632" t="s">
        <v>214</v>
      </c>
      <c r="V204" s="633" t="s">
        <v>214</v>
      </c>
      <c r="W204" s="631" t="s">
        <v>214</v>
      </c>
      <c r="X204" s="632">
        <v>3</v>
      </c>
      <c r="Y204" s="729" t="s">
        <v>214</v>
      </c>
      <c r="Z204" s="734"/>
      <c r="AA204" s="734"/>
      <c r="AB204" s="734"/>
      <c r="AC204" s="734" t="s">
        <v>601</v>
      </c>
    </row>
    <row r="205" spans="1:29" s="634" customFormat="1" ht="21" customHeight="1">
      <c r="A205" s="622" t="s">
        <v>448</v>
      </c>
      <c r="B205" s="644" t="s">
        <v>206</v>
      </c>
      <c r="C205" s="645"/>
      <c r="D205" s="646" t="s">
        <v>570</v>
      </c>
      <c r="E205" s="647"/>
      <c r="F205" s="648"/>
      <c r="G205" s="637">
        <v>3</v>
      </c>
      <c r="H205" s="638">
        <f t="shared" si="49"/>
        <v>90</v>
      </c>
      <c r="I205" s="649">
        <f t="shared" si="50"/>
        <v>32</v>
      </c>
      <c r="J205" s="639">
        <v>16</v>
      </c>
      <c r="K205" s="650">
        <v>8</v>
      </c>
      <c r="L205" s="639">
        <v>8</v>
      </c>
      <c r="M205" s="640">
        <f t="shared" si="53"/>
        <v>58</v>
      </c>
      <c r="N205" s="631" t="s">
        <v>214</v>
      </c>
      <c r="O205" s="632" t="s">
        <v>214</v>
      </c>
      <c r="P205" s="633" t="s">
        <v>214</v>
      </c>
      <c r="Q205" s="631" t="s">
        <v>214</v>
      </c>
      <c r="R205" s="632" t="s">
        <v>214</v>
      </c>
      <c r="S205" s="633" t="s">
        <v>214</v>
      </c>
      <c r="T205" s="631" t="s">
        <v>214</v>
      </c>
      <c r="U205" s="632" t="s">
        <v>214</v>
      </c>
      <c r="V205" s="633" t="s">
        <v>214</v>
      </c>
      <c r="W205" s="631" t="s">
        <v>214</v>
      </c>
      <c r="X205" s="632" t="s">
        <v>214</v>
      </c>
      <c r="Y205" s="729">
        <v>4</v>
      </c>
      <c r="Z205" s="735"/>
      <c r="AA205" s="735"/>
      <c r="AB205" s="735"/>
      <c r="AC205" s="734" t="s">
        <v>601</v>
      </c>
    </row>
    <row r="206" spans="1:29" s="634" customFormat="1" ht="21.75" customHeight="1">
      <c r="A206" s="622"/>
      <c r="B206" s="651"/>
      <c r="C206" s="624"/>
      <c r="D206" s="625"/>
      <c r="E206" s="626"/>
      <c r="F206" s="627"/>
      <c r="G206" s="1677"/>
      <c r="H206" s="638"/>
      <c r="I206" s="1097"/>
      <c r="J206" s="1097"/>
      <c r="K206" s="1097"/>
      <c r="L206" s="1097"/>
      <c r="M206" s="1687"/>
      <c r="N206" s="631"/>
      <c r="O206" s="632"/>
      <c r="P206" s="633"/>
      <c r="Q206" s="631"/>
      <c r="R206" s="632"/>
      <c r="S206" s="633"/>
      <c r="T206" s="631"/>
      <c r="U206" s="632"/>
      <c r="V206" s="633"/>
      <c r="W206" s="631"/>
      <c r="X206" s="632"/>
      <c r="Y206" s="729"/>
      <c r="Z206" s="735"/>
      <c r="AA206" s="735"/>
      <c r="AC206" s="735"/>
    </row>
    <row r="207" spans="1:29" s="634" customFormat="1" ht="21.75" customHeight="1">
      <c r="A207" s="622" t="s">
        <v>245</v>
      </c>
      <c r="B207" s="651" t="s">
        <v>208</v>
      </c>
      <c r="C207" s="624">
        <v>5</v>
      </c>
      <c r="D207" s="642"/>
      <c r="E207" s="626"/>
      <c r="F207" s="627"/>
      <c r="G207" s="1688">
        <v>6</v>
      </c>
      <c r="H207" s="629">
        <f t="shared" si="49"/>
        <v>180</v>
      </c>
      <c r="I207" s="433">
        <f t="shared" si="50"/>
        <v>60</v>
      </c>
      <c r="J207" s="1689">
        <v>30</v>
      </c>
      <c r="K207" s="1690">
        <v>15</v>
      </c>
      <c r="L207" s="636">
        <v>15</v>
      </c>
      <c r="M207" s="630">
        <f t="shared" si="53"/>
        <v>120</v>
      </c>
      <c r="N207" s="631" t="s">
        <v>214</v>
      </c>
      <c r="O207" s="632" t="s">
        <v>214</v>
      </c>
      <c r="P207" s="633" t="s">
        <v>214</v>
      </c>
      <c r="Q207" s="631" t="s">
        <v>214</v>
      </c>
      <c r="R207" s="632" t="s">
        <v>214</v>
      </c>
      <c r="S207" s="633" t="s">
        <v>214</v>
      </c>
      <c r="T207" s="631">
        <v>4</v>
      </c>
      <c r="U207" s="632"/>
      <c r="V207" s="633"/>
      <c r="W207" s="631"/>
      <c r="X207" s="632"/>
      <c r="Y207" s="729"/>
      <c r="Z207" s="735"/>
      <c r="AA207" s="735"/>
      <c r="AB207" s="735" t="s">
        <v>601</v>
      </c>
      <c r="AC207" s="735"/>
    </row>
    <row r="208" spans="1:29" s="634" customFormat="1" ht="21.75" customHeight="1" hidden="1">
      <c r="A208" s="622"/>
      <c r="B208" s="623"/>
      <c r="C208" s="624"/>
      <c r="D208" s="625"/>
      <c r="E208" s="626"/>
      <c r="F208" s="627"/>
      <c r="G208" s="1688"/>
      <c r="H208" s="629"/>
      <c r="I208" s="433"/>
      <c r="J208" s="1689"/>
      <c r="K208" s="1690"/>
      <c r="L208" s="636"/>
      <c r="M208" s="630"/>
      <c r="N208" s="631"/>
      <c r="O208" s="632"/>
      <c r="P208" s="633"/>
      <c r="Q208" s="631"/>
      <c r="R208" s="632"/>
      <c r="S208" s="633"/>
      <c r="T208" s="631"/>
      <c r="U208" s="632"/>
      <c r="V208" s="633"/>
      <c r="W208" s="631"/>
      <c r="X208" s="632"/>
      <c r="Y208" s="729"/>
      <c r="Z208" s="735"/>
      <c r="AA208" s="735"/>
      <c r="AB208" s="735"/>
      <c r="AC208" s="735"/>
    </row>
    <row r="209" spans="1:29" s="19" customFormat="1" ht="31.5" customHeight="1" hidden="1">
      <c r="A209" s="622"/>
      <c r="B209" s="1691"/>
      <c r="C209" s="1676"/>
      <c r="D209" s="642"/>
      <c r="E209" s="1692"/>
      <c r="F209" s="1693"/>
      <c r="G209" s="654"/>
      <c r="H209" s="1694"/>
      <c r="I209" s="649"/>
      <c r="J209" s="639"/>
      <c r="K209" s="650"/>
      <c r="L209" s="639"/>
      <c r="M209" s="1695"/>
      <c r="N209" s="1696"/>
      <c r="O209" s="1697"/>
      <c r="P209" s="1698"/>
      <c r="Q209" s="1696"/>
      <c r="R209" s="1697"/>
      <c r="S209" s="1698"/>
      <c r="T209" s="1696"/>
      <c r="U209" s="1697"/>
      <c r="V209" s="1698"/>
      <c r="W209" s="1696"/>
      <c r="X209" s="1697"/>
      <c r="Y209" s="1699"/>
      <c r="Z209" s="734"/>
      <c r="AA209" s="734"/>
      <c r="AB209" s="734" t="s">
        <v>601</v>
      </c>
      <c r="AC209" s="734"/>
    </row>
    <row r="210" spans="1:29" s="19" customFormat="1" ht="31.5" customHeight="1">
      <c r="A210" s="622" t="s">
        <v>246</v>
      </c>
      <c r="B210" s="651" t="s">
        <v>209</v>
      </c>
      <c r="C210" s="624"/>
      <c r="D210" s="625" t="s">
        <v>569</v>
      </c>
      <c r="E210" s="652"/>
      <c r="F210" s="653"/>
      <c r="G210" s="1504">
        <v>3</v>
      </c>
      <c r="H210" s="1694">
        <f t="shared" si="49"/>
        <v>90</v>
      </c>
      <c r="I210" s="649">
        <f t="shared" si="50"/>
        <v>45</v>
      </c>
      <c r="J210" s="639">
        <v>27</v>
      </c>
      <c r="K210" s="650">
        <v>9</v>
      </c>
      <c r="L210" s="639">
        <v>9</v>
      </c>
      <c r="M210" s="1695">
        <f t="shared" si="53"/>
        <v>45</v>
      </c>
      <c r="N210" s="631" t="s">
        <v>214</v>
      </c>
      <c r="O210" s="632" t="s">
        <v>214</v>
      </c>
      <c r="P210" s="633" t="s">
        <v>214</v>
      </c>
      <c r="Q210" s="631" t="s">
        <v>214</v>
      </c>
      <c r="R210" s="632" t="s">
        <v>214</v>
      </c>
      <c r="S210" s="633" t="s">
        <v>214</v>
      </c>
      <c r="T210" s="631" t="s">
        <v>214</v>
      </c>
      <c r="U210" s="632" t="s">
        <v>214</v>
      </c>
      <c r="V210" s="633" t="s">
        <v>214</v>
      </c>
      <c r="W210" s="631" t="s">
        <v>214</v>
      </c>
      <c r="X210" s="632">
        <v>5</v>
      </c>
      <c r="Y210" s="729" t="s">
        <v>214</v>
      </c>
      <c r="Z210" s="734"/>
      <c r="AA210" s="734"/>
      <c r="AB210" s="734"/>
      <c r="AC210" s="734" t="s">
        <v>601</v>
      </c>
    </row>
    <row r="211" spans="1:29" s="634" customFormat="1" ht="31.5" customHeight="1">
      <c r="A211" s="622" t="s">
        <v>247</v>
      </c>
      <c r="B211" s="651" t="s">
        <v>449</v>
      </c>
      <c r="C211" s="624"/>
      <c r="D211" s="625"/>
      <c r="E211" s="652"/>
      <c r="F211" s="653"/>
      <c r="G211" s="654">
        <f aca="true" t="shared" si="54" ref="G211:M211">G212+G216</f>
        <v>16</v>
      </c>
      <c r="H211" s="654">
        <f t="shared" si="54"/>
        <v>480</v>
      </c>
      <c r="I211" s="655">
        <f t="shared" si="54"/>
        <v>247</v>
      </c>
      <c r="J211" s="655">
        <f t="shared" si="54"/>
        <v>114</v>
      </c>
      <c r="K211" s="656">
        <f t="shared" si="54"/>
        <v>32</v>
      </c>
      <c r="L211" s="655">
        <f t="shared" si="54"/>
        <v>101</v>
      </c>
      <c r="M211" s="657">
        <f t="shared" si="54"/>
        <v>233</v>
      </c>
      <c r="N211" s="631"/>
      <c r="O211" s="632"/>
      <c r="P211" s="633"/>
      <c r="Q211" s="631"/>
      <c r="R211" s="632"/>
      <c r="S211" s="633"/>
      <c r="T211" s="631"/>
      <c r="U211" s="632"/>
      <c r="V211" s="633"/>
      <c r="W211" s="631"/>
      <c r="X211" s="632"/>
      <c r="Y211" s="729"/>
      <c r="Z211" s="735"/>
      <c r="AA211" s="735"/>
      <c r="AB211" s="735"/>
      <c r="AC211" s="735"/>
    </row>
    <row r="212" spans="1:29" s="19" customFormat="1" ht="27.75" customHeight="1">
      <c r="A212" s="622" t="s">
        <v>450</v>
      </c>
      <c r="B212" s="658" t="s">
        <v>203</v>
      </c>
      <c r="C212" s="624"/>
      <c r="D212" s="625"/>
      <c r="E212" s="626"/>
      <c r="F212" s="627"/>
      <c r="G212" s="654">
        <f>SUM(G$213:G$215)</f>
        <v>7.5</v>
      </c>
      <c r="H212" s="1700">
        <f aca="true" t="shared" si="55" ref="H212:M212">SUM(H$213:H$215)</f>
        <v>225</v>
      </c>
      <c r="I212" s="655">
        <f t="shared" si="55"/>
        <v>115</v>
      </c>
      <c r="J212" s="655">
        <f t="shared" si="55"/>
        <v>57</v>
      </c>
      <c r="K212" s="655">
        <f t="shared" si="55"/>
        <v>17</v>
      </c>
      <c r="L212" s="655">
        <f t="shared" si="55"/>
        <v>41</v>
      </c>
      <c r="M212" s="657">
        <f t="shared" si="55"/>
        <v>110</v>
      </c>
      <c r="N212" s="631" t="s">
        <v>214</v>
      </c>
      <c r="O212" s="632" t="s">
        <v>214</v>
      </c>
      <c r="P212" s="633" t="s">
        <v>214</v>
      </c>
      <c r="Q212" s="631" t="s">
        <v>214</v>
      </c>
      <c r="R212" s="632" t="s">
        <v>214</v>
      </c>
      <c r="S212" s="633" t="s">
        <v>214</v>
      </c>
      <c r="T212" s="631" t="s">
        <v>214</v>
      </c>
      <c r="U212" s="632" t="s">
        <v>214</v>
      </c>
      <c r="V212" s="633" t="s">
        <v>214</v>
      </c>
      <c r="W212" s="631" t="s">
        <v>214</v>
      </c>
      <c r="X212" s="632" t="s">
        <v>214</v>
      </c>
      <c r="Y212" s="729" t="s">
        <v>214</v>
      </c>
      <c r="Z212" s="734"/>
      <c r="AA212" s="734"/>
      <c r="AB212" s="734"/>
      <c r="AC212" s="734"/>
    </row>
    <row r="213" spans="1:29" s="19" customFormat="1" ht="27.75" customHeight="1">
      <c r="A213" s="622" t="s">
        <v>451</v>
      </c>
      <c r="B213" s="623" t="s">
        <v>203</v>
      </c>
      <c r="C213" s="624"/>
      <c r="D213" s="625" t="s">
        <v>568</v>
      </c>
      <c r="E213" s="626"/>
      <c r="F213" s="627"/>
      <c r="G213" s="1688">
        <v>3.5</v>
      </c>
      <c r="H213" s="629">
        <f t="shared" si="49"/>
        <v>105</v>
      </c>
      <c r="I213" s="433">
        <f t="shared" si="50"/>
        <v>54</v>
      </c>
      <c r="J213" s="1684">
        <v>27</v>
      </c>
      <c r="K213" s="1681">
        <v>9</v>
      </c>
      <c r="L213" s="626">
        <v>18</v>
      </c>
      <c r="M213" s="630">
        <f>$H213-$I213</f>
        <v>51</v>
      </c>
      <c r="N213" s="631" t="s">
        <v>214</v>
      </c>
      <c r="O213" s="632" t="s">
        <v>214</v>
      </c>
      <c r="P213" s="633" t="s">
        <v>214</v>
      </c>
      <c r="Q213" s="631" t="s">
        <v>214</v>
      </c>
      <c r="R213" s="632" t="s">
        <v>214</v>
      </c>
      <c r="S213" s="633" t="s">
        <v>214</v>
      </c>
      <c r="T213" s="631" t="s">
        <v>214</v>
      </c>
      <c r="U213" s="632" t="s">
        <v>214</v>
      </c>
      <c r="V213" s="633">
        <v>6</v>
      </c>
      <c r="W213" s="631" t="s">
        <v>214</v>
      </c>
      <c r="X213" s="632" t="s">
        <v>214</v>
      </c>
      <c r="Y213" s="729" t="s">
        <v>214</v>
      </c>
      <c r="Z213" s="734"/>
      <c r="AA213" s="734"/>
      <c r="AB213" s="734" t="s">
        <v>601</v>
      </c>
      <c r="AC213" s="734"/>
    </row>
    <row r="214" spans="1:29" s="19" customFormat="1" ht="38.25" customHeight="1">
      <c r="A214" s="622" t="s">
        <v>452</v>
      </c>
      <c r="B214" s="623" t="s">
        <v>204</v>
      </c>
      <c r="C214" s="624">
        <v>7</v>
      </c>
      <c r="D214" s="625"/>
      <c r="E214" s="626"/>
      <c r="F214" s="627"/>
      <c r="G214" s="1688">
        <v>3</v>
      </c>
      <c r="H214" s="629">
        <f t="shared" si="49"/>
        <v>90</v>
      </c>
      <c r="I214" s="433">
        <f t="shared" si="50"/>
        <v>46</v>
      </c>
      <c r="J214" s="1684">
        <v>30</v>
      </c>
      <c r="K214" s="1681">
        <v>8</v>
      </c>
      <c r="L214" s="626">
        <v>8</v>
      </c>
      <c r="M214" s="630">
        <f>$H214-$I214</f>
        <v>44</v>
      </c>
      <c r="N214" s="631" t="s">
        <v>214</v>
      </c>
      <c r="O214" s="632" t="s">
        <v>214</v>
      </c>
      <c r="P214" s="633" t="s">
        <v>214</v>
      </c>
      <c r="Q214" s="631" t="s">
        <v>214</v>
      </c>
      <c r="R214" s="632" t="s">
        <v>214</v>
      </c>
      <c r="S214" s="633" t="s">
        <v>214</v>
      </c>
      <c r="T214" s="631" t="s">
        <v>214</v>
      </c>
      <c r="U214" s="632" t="s">
        <v>214</v>
      </c>
      <c r="V214" s="633" t="s">
        <v>214</v>
      </c>
      <c r="W214" s="631">
        <v>3</v>
      </c>
      <c r="X214" s="632" t="s">
        <v>214</v>
      </c>
      <c r="Y214" s="729" t="s">
        <v>214</v>
      </c>
      <c r="Z214" s="734"/>
      <c r="AA214" s="734"/>
      <c r="AB214" s="734"/>
      <c r="AC214" s="734" t="s">
        <v>601</v>
      </c>
    </row>
    <row r="215" spans="1:29" s="19" customFormat="1" ht="31.5">
      <c r="A215" s="622" t="s">
        <v>453</v>
      </c>
      <c r="B215" s="623" t="s">
        <v>205</v>
      </c>
      <c r="C215" s="624"/>
      <c r="D215" s="625"/>
      <c r="E215" s="626"/>
      <c r="F215" s="627">
        <v>7</v>
      </c>
      <c r="G215" s="628">
        <v>1</v>
      </c>
      <c r="H215" s="629">
        <f t="shared" si="49"/>
        <v>30</v>
      </c>
      <c r="I215" s="433">
        <f t="shared" si="50"/>
        <v>15</v>
      </c>
      <c r="J215" s="1701"/>
      <c r="K215" s="1702"/>
      <c r="L215" s="626">
        <v>15</v>
      </c>
      <c r="M215" s="630">
        <f>$H215-$I215</f>
        <v>15</v>
      </c>
      <c r="N215" s="631" t="s">
        <v>214</v>
      </c>
      <c r="O215" s="632" t="s">
        <v>214</v>
      </c>
      <c r="P215" s="633" t="s">
        <v>214</v>
      </c>
      <c r="Q215" s="631" t="s">
        <v>214</v>
      </c>
      <c r="R215" s="632" t="s">
        <v>214</v>
      </c>
      <c r="S215" s="633" t="s">
        <v>214</v>
      </c>
      <c r="T215" s="631" t="s">
        <v>214</v>
      </c>
      <c r="U215" s="632" t="s">
        <v>214</v>
      </c>
      <c r="V215" s="633" t="s">
        <v>214</v>
      </c>
      <c r="W215" s="631">
        <v>1</v>
      </c>
      <c r="X215" s="632" t="s">
        <v>214</v>
      </c>
      <c r="Y215" s="729" t="s">
        <v>214</v>
      </c>
      <c r="Z215" s="734"/>
      <c r="AA215" s="734"/>
      <c r="AB215" s="734"/>
      <c r="AC215" s="734" t="s">
        <v>601</v>
      </c>
    </row>
    <row r="216" spans="1:29" s="634" customFormat="1" ht="31.5">
      <c r="A216" s="622" t="s">
        <v>454</v>
      </c>
      <c r="B216" s="658" t="s">
        <v>210</v>
      </c>
      <c r="C216" s="624"/>
      <c r="D216" s="625"/>
      <c r="E216" s="626"/>
      <c r="F216" s="627"/>
      <c r="G216" s="654">
        <f>G217+G219+G218</f>
        <v>8.5</v>
      </c>
      <c r="H216" s="654">
        <f aca="true" t="shared" si="56" ref="H216:M216">H217+H219+H218</f>
        <v>255</v>
      </c>
      <c r="I216" s="654">
        <f t="shared" si="56"/>
        <v>132</v>
      </c>
      <c r="J216" s="654">
        <f t="shared" si="56"/>
        <v>57</v>
      </c>
      <c r="K216" s="654">
        <f t="shared" si="56"/>
        <v>15</v>
      </c>
      <c r="L216" s="654">
        <f t="shared" si="56"/>
        <v>60</v>
      </c>
      <c r="M216" s="654">
        <f t="shared" si="56"/>
        <v>123</v>
      </c>
      <c r="N216" s="631" t="s">
        <v>214</v>
      </c>
      <c r="O216" s="632" t="s">
        <v>214</v>
      </c>
      <c r="P216" s="633" t="s">
        <v>214</v>
      </c>
      <c r="Q216" s="631" t="s">
        <v>214</v>
      </c>
      <c r="R216" s="632" t="s">
        <v>214</v>
      </c>
      <c r="S216" s="633" t="s">
        <v>214</v>
      </c>
      <c r="T216" s="631" t="s">
        <v>214</v>
      </c>
      <c r="U216" s="632" t="s">
        <v>214</v>
      </c>
      <c r="V216" s="633" t="s">
        <v>214</v>
      </c>
      <c r="W216" s="631" t="s">
        <v>214</v>
      </c>
      <c r="X216" s="632" t="s">
        <v>214</v>
      </c>
      <c r="Y216" s="729" t="s">
        <v>214</v>
      </c>
      <c r="Z216" s="735"/>
      <c r="AA216" s="735"/>
      <c r="AB216" s="735"/>
      <c r="AC216" s="735"/>
    </row>
    <row r="217" spans="1:29" s="634" customFormat="1" ht="31.5">
      <c r="A217" s="622" t="s">
        <v>455</v>
      </c>
      <c r="B217" s="623" t="s">
        <v>210</v>
      </c>
      <c r="C217" s="624"/>
      <c r="D217" s="625">
        <v>5</v>
      </c>
      <c r="E217" s="626"/>
      <c r="F217" s="627"/>
      <c r="G217" s="831">
        <v>3.5</v>
      </c>
      <c r="H217" s="659">
        <f t="shared" si="49"/>
        <v>105</v>
      </c>
      <c r="I217" s="433">
        <f t="shared" si="50"/>
        <v>60</v>
      </c>
      <c r="J217" s="660">
        <v>30</v>
      </c>
      <c r="K217" s="661">
        <v>15</v>
      </c>
      <c r="L217" s="626">
        <v>15</v>
      </c>
      <c r="M217" s="662">
        <f>$H217-$I217</f>
        <v>45</v>
      </c>
      <c r="N217" s="631" t="s">
        <v>214</v>
      </c>
      <c r="O217" s="632" t="s">
        <v>214</v>
      </c>
      <c r="P217" s="633" t="s">
        <v>214</v>
      </c>
      <c r="Q217" s="631" t="s">
        <v>214</v>
      </c>
      <c r="R217" s="632" t="s">
        <v>214</v>
      </c>
      <c r="S217" s="633" t="s">
        <v>214</v>
      </c>
      <c r="T217" s="631">
        <v>4</v>
      </c>
      <c r="U217" s="632"/>
      <c r="V217" s="633"/>
      <c r="W217" s="631" t="s">
        <v>214</v>
      </c>
      <c r="X217" s="632" t="s">
        <v>214</v>
      </c>
      <c r="Y217" s="729" t="s">
        <v>214</v>
      </c>
      <c r="Z217" s="735"/>
      <c r="AA217" s="735"/>
      <c r="AB217" s="735" t="s">
        <v>601</v>
      </c>
      <c r="AC217" s="735"/>
    </row>
    <row r="218" spans="1:29" s="634" customFormat="1" ht="31.5">
      <c r="A218" s="622"/>
      <c r="B218" s="623" t="s">
        <v>210</v>
      </c>
      <c r="C218" s="624" t="s">
        <v>567</v>
      </c>
      <c r="D218" s="625"/>
      <c r="E218" s="626"/>
      <c r="F218" s="627"/>
      <c r="G218" s="831">
        <v>4</v>
      </c>
      <c r="H218" s="659">
        <f t="shared" si="49"/>
        <v>120</v>
      </c>
      <c r="I218" s="433">
        <f t="shared" si="50"/>
        <v>54</v>
      </c>
      <c r="J218" s="1684">
        <v>27</v>
      </c>
      <c r="K218" s="1681"/>
      <c r="L218" s="626">
        <v>27</v>
      </c>
      <c r="M218" s="662">
        <f>$H218-$I218</f>
        <v>66</v>
      </c>
      <c r="N218" s="631"/>
      <c r="O218" s="632"/>
      <c r="P218" s="633"/>
      <c r="Q218" s="631"/>
      <c r="R218" s="632"/>
      <c r="S218" s="633"/>
      <c r="T218" s="631"/>
      <c r="U218" s="632">
        <v>6</v>
      </c>
      <c r="V218" s="633"/>
      <c r="W218" s="631"/>
      <c r="X218" s="632"/>
      <c r="Y218" s="729"/>
      <c r="Z218" s="735"/>
      <c r="AA218" s="735"/>
      <c r="AB218" s="735"/>
      <c r="AC218" s="735"/>
    </row>
    <row r="219" spans="1:29" s="19" customFormat="1" ht="31.5">
      <c r="A219" s="622" t="s">
        <v>456</v>
      </c>
      <c r="B219" s="623" t="s">
        <v>617</v>
      </c>
      <c r="C219" s="624"/>
      <c r="D219" s="625"/>
      <c r="E219" s="626"/>
      <c r="F219" s="627" t="s">
        <v>567</v>
      </c>
      <c r="G219" s="831">
        <v>1</v>
      </c>
      <c r="H219" s="629">
        <f t="shared" si="49"/>
        <v>30</v>
      </c>
      <c r="I219" s="433">
        <f t="shared" si="50"/>
        <v>18</v>
      </c>
      <c r="J219" s="1703"/>
      <c r="K219" s="1704"/>
      <c r="L219" s="626">
        <v>18</v>
      </c>
      <c r="M219" s="630">
        <f>$H219-$I219</f>
        <v>12</v>
      </c>
      <c r="N219" s="631" t="s">
        <v>214</v>
      </c>
      <c r="O219" s="632" t="s">
        <v>214</v>
      </c>
      <c r="P219" s="633" t="s">
        <v>214</v>
      </c>
      <c r="Q219" s="631" t="s">
        <v>214</v>
      </c>
      <c r="R219" s="632" t="s">
        <v>214</v>
      </c>
      <c r="S219" s="633" t="s">
        <v>214</v>
      </c>
      <c r="T219" s="631" t="s">
        <v>214</v>
      </c>
      <c r="U219" s="632">
        <v>2</v>
      </c>
      <c r="V219" s="633"/>
      <c r="W219" s="631"/>
      <c r="X219" s="632" t="s">
        <v>214</v>
      </c>
      <c r="Y219" s="729" t="s">
        <v>214</v>
      </c>
      <c r="Z219" s="734"/>
      <c r="AA219" s="734"/>
      <c r="AB219" s="734" t="s">
        <v>601</v>
      </c>
      <c r="AC219" s="734"/>
    </row>
    <row r="220" spans="1:29" s="19" customFormat="1" ht="31.5">
      <c r="A220" s="622" t="s">
        <v>248</v>
      </c>
      <c r="B220" s="651" t="s">
        <v>211</v>
      </c>
      <c r="C220" s="624"/>
      <c r="D220" s="625"/>
      <c r="E220" s="626"/>
      <c r="F220" s="627"/>
      <c r="G220" s="1665">
        <f>SUM(G$221:G$224)</f>
        <v>8</v>
      </c>
      <c r="H220" s="1705">
        <f aca="true" t="shared" si="57" ref="H220:M220">SUM(H$221:H$224)</f>
        <v>240</v>
      </c>
      <c r="I220" s="1524">
        <f t="shared" si="57"/>
        <v>113</v>
      </c>
      <c r="J220" s="1524">
        <f t="shared" si="57"/>
        <v>57</v>
      </c>
      <c r="K220" s="1524">
        <f t="shared" si="57"/>
        <v>15</v>
      </c>
      <c r="L220" s="1524">
        <f t="shared" si="57"/>
        <v>41</v>
      </c>
      <c r="M220" s="1706">
        <f t="shared" si="57"/>
        <v>127</v>
      </c>
      <c r="N220" s="631" t="s">
        <v>214</v>
      </c>
      <c r="O220" s="632" t="s">
        <v>214</v>
      </c>
      <c r="P220" s="633" t="s">
        <v>214</v>
      </c>
      <c r="Q220" s="631" t="s">
        <v>214</v>
      </c>
      <c r="R220" s="632" t="s">
        <v>214</v>
      </c>
      <c r="S220" s="633" t="s">
        <v>214</v>
      </c>
      <c r="T220" s="631" t="s">
        <v>214</v>
      </c>
      <c r="U220" s="632" t="s">
        <v>214</v>
      </c>
      <c r="V220" s="633" t="s">
        <v>214</v>
      </c>
      <c r="W220" s="631" t="s">
        <v>214</v>
      </c>
      <c r="X220" s="632" t="s">
        <v>214</v>
      </c>
      <c r="Y220" s="729" t="s">
        <v>214</v>
      </c>
      <c r="Z220" s="734"/>
      <c r="AA220" s="734"/>
      <c r="AB220" s="734"/>
      <c r="AC220" s="734"/>
    </row>
    <row r="221" spans="1:29" s="19" customFormat="1" ht="15.75">
      <c r="A221" s="622" t="s">
        <v>249</v>
      </c>
      <c r="B221" s="1508" t="s">
        <v>211</v>
      </c>
      <c r="C221" s="1707"/>
      <c r="D221" s="1708" t="s">
        <v>568</v>
      </c>
      <c r="E221" s="626"/>
      <c r="F221" s="627"/>
      <c r="G221" s="831">
        <v>3</v>
      </c>
      <c r="H221" s="659">
        <f t="shared" si="49"/>
        <v>90</v>
      </c>
      <c r="I221" s="433">
        <f t="shared" si="50"/>
        <v>45</v>
      </c>
      <c r="J221" s="1709">
        <v>27</v>
      </c>
      <c r="K221" s="1710">
        <v>9</v>
      </c>
      <c r="L221" s="626">
        <v>9</v>
      </c>
      <c r="M221" s="662">
        <f>$H221-$I221</f>
        <v>45</v>
      </c>
      <c r="N221" s="631" t="s">
        <v>214</v>
      </c>
      <c r="O221" s="632" t="s">
        <v>214</v>
      </c>
      <c r="P221" s="633" t="s">
        <v>214</v>
      </c>
      <c r="Q221" s="631" t="s">
        <v>214</v>
      </c>
      <c r="R221" s="632" t="s">
        <v>214</v>
      </c>
      <c r="S221" s="633" t="s">
        <v>214</v>
      </c>
      <c r="T221" s="631" t="s">
        <v>214</v>
      </c>
      <c r="U221" s="632" t="s">
        <v>214</v>
      </c>
      <c r="V221" s="633">
        <v>5</v>
      </c>
      <c r="W221" s="631" t="s">
        <v>214</v>
      </c>
      <c r="X221" s="632" t="s">
        <v>214</v>
      </c>
      <c r="Y221" s="729" t="s">
        <v>214</v>
      </c>
      <c r="Z221" s="734"/>
      <c r="AA221" s="734"/>
      <c r="AB221" s="734" t="s">
        <v>601</v>
      </c>
      <c r="AC221" s="734"/>
    </row>
    <row r="222" spans="1:29" s="19" customFormat="1" ht="15.75">
      <c r="A222" s="622" t="s">
        <v>250</v>
      </c>
      <c r="B222" s="1508" t="s">
        <v>212</v>
      </c>
      <c r="C222" s="1707">
        <v>7</v>
      </c>
      <c r="D222" s="1708"/>
      <c r="E222" s="626"/>
      <c r="F222" s="627"/>
      <c r="G222" s="831">
        <v>3.5</v>
      </c>
      <c r="H222" s="659">
        <f t="shared" si="49"/>
        <v>105</v>
      </c>
      <c r="I222" s="433">
        <f t="shared" si="50"/>
        <v>44</v>
      </c>
      <c r="J222" s="1709">
        <v>30</v>
      </c>
      <c r="K222" s="1710">
        <v>6</v>
      </c>
      <c r="L222" s="626">
        <v>8</v>
      </c>
      <c r="M222" s="662">
        <f>$H222-$I222</f>
        <v>61</v>
      </c>
      <c r="N222" s="631" t="s">
        <v>214</v>
      </c>
      <c r="O222" s="632" t="s">
        <v>214</v>
      </c>
      <c r="P222" s="633" t="s">
        <v>214</v>
      </c>
      <c r="Q222" s="631" t="s">
        <v>214</v>
      </c>
      <c r="R222" s="632" t="s">
        <v>214</v>
      </c>
      <c r="S222" s="633" t="s">
        <v>214</v>
      </c>
      <c r="T222" s="631" t="s">
        <v>214</v>
      </c>
      <c r="U222" s="632" t="s">
        <v>214</v>
      </c>
      <c r="V222" s="633" t="s">
        <v>214</v>
      </c>
      <c r="W222" s="631">
        <v>3</v>
      </c>
      <c r="X222" s="632" t="s">
        <v>214</v>
      </c>
      <c r="Y222" s="729" t="s">
        <v>214</v>
      </c>
      <c r="Z222" s="734"/>
      <c r="AA222" s="734"/>
      <c r="AB222" s="734"/>
      <c r="AC222" s="734" t="s">
        <v>601</v>
      </c>
    </row>
    <row r="223" spans="1:29" s="19" customFormat="1" ht="31.5">
      <c r="A223" s="622" t="s">
        <v>457</v>
      </c>
      <c r="B223" s="1711" t="s">
        <v>213</v>
      </c>
      <c r="C223" s="1712"/>
      <c r="D223" s="1713"/>
      <c r="E223" s="1511"/>
      <c r="F223" s="1512"/>
      <c r="G223" s="1714">
        <v>1</v>
      </c>
      <c r="H223" s="1715">
        <f t="shared" si="49"/>
        <v>30</v>
      </c>
      <c r="I223" s="433">
        <f t="shared" si="50"/>
        <v>15</v>
      </c>
      <c r="J223" s="1703"/>
      <c r="K223" s="1704"/>
      <c r="L223" s="626">
        <v>15</v>
      </c>
      <c r="M223" s="1716">
        <f>$H223-$I223</f>
        <v>15</v>
      </c>
      <c r="N223" s="1518" t="s">
        <v>214</v>
      </c>
      <c r="O223" s="1519" t="s">
        <v>214</v>
      </c>
      <c r="P223" s="1520" t="s">
        <v>214</v>
      </c>
      <c r="Q223" s="1518" t="s">
        <v>214</v>
      </c>
      <c r="R223" s="1519" t="s">
        <v>214</v>
      </c>
      <c r="S223" s="1520" t="s">
        <v>214</v>
      </c>
      <c r="T223" s="1518" t="s">
        <v>214</v>
      </c>
      <c r="U223" s="1519" t="s">
        <v>214</v>
      </c>
      <c r="V223" s="1520" t="s">
        <v>214</v>
      </c>
      <c r="W223" s="1518">
        <v>1</v>
      </c>
      <c r="X223" s="1519" t="s">
        <v>214</v>
      </c>
      <c r="Y223" s="1521" t="s">
        <v>214</v>
      </c>
      <c r="Z223" s="734"/>
      <c r="AA223" s="734"/>
      <c r="AB223" s="734"/>
      <c r="AC223" s="734" t="s">
        <v>601</v>
      </c>
    </row>
    <row r="224" spans="1:29" s="19" customFormat="1" ht="32.25" thickBot="1">
      <c r="A224" s="1717" t="s">
        <v>458</v>
      </c>
      <c r="B224" s="1718" t="s">
        <v>213</v>
      </c>
      <c r="C224" s="1719"/>
      <c r="D224" s="1720"/>
      <c r="E224" s="1721" t="s">
        <v>569</v>
      </c>
      <c r="F224" s="1722"/>
      <c r="G224" s="1723">
        <v>0.5</v>
      </c>
      <c r="H224" s="1724">
        <f t="shared" si="49"/>
        <v>15</v>
      </c>
      <c r="I224" s="1725">
        <f t="shared" si="50"/>
        <v>9</v>
      </c>
      <c r="J224" s="1726"/>
      <c r="K224" s="1727"/>
      <c r="L224" s="1721">
        <v>9</v>
      </c>
      <c r="M224" s="1728">
        <f>$H224-$I224</f>
        <v>6</v>
      </c>
      <c r="N224" s="1729" t="s">
        <v>214</v>
      </c>
      <c r="O224" s="1730" t="s">
        <v>214</v>
      </c>
      <c r="P224" s="1731" t="s">
        <v>214</v>
      </c>
      <c r="Q224" s="1729" t="s">
        <v>214</v>
      </c>
      <c r="R224" s="1730" t="s">
        <v>214</v>
      </c>
      <c r="S224" s="1731" t="s">
        <v>214</v>
      </c>
      <c r="T224" s="1729" t="s">
        <v>214</v>
      </c>
      <c r="U224" s="1730" t="s">
        <v>214</v>
      </c>
      <c r="V224" s="1731" t="s">
        <v>214</v>
      </c>
      <c r="W224" s="1729" t="s">
        <v>214</v>
      </c>
      <c r="X224" s="1730">
        <v>1</v>
      </c>
      <c r="Y224" s="1732" t="s">
        <v>214</v>
      </c>
      <c r="Z224" s="734"/>
      <c r="AA224" s="734"/>
      <c r="AB224" s="734"/>
      <c r="AC224" s="734" t="s">
        <v>601</v>
      </c>
    </row>
    <row r="225" spans="1:29" s="19" customFormat="1" ht="15.75" customHeight="1" thickBot="1">
      <c r="A225" s="2459"/>
      <c r="B225" s="2460"/>
      <c r="C225" s="2460"/>
      <c r="D225" s="2460"/>
      <c r="E225" s="2460"/>
      <c r="F225" s="2460"/>
      <c r="G225" s="2460"/>
      <c r="H225" s="2461"/>
      <c r="I225" s="2461"/>
      <c r="J225" s="2461"/>
      <c r="K225" s="2461"/>
      <c r="L225" s="2461"/>
      <c r="M225" s="2461"/>
      <c r="N225" s="2460"/>
      <c r="O225" s="2460"/>
      <c r="P225" s="2460"/>
      <c r="Q225" s="2460"/>
      <c r="R225" s="2460"/>
      <c r="S225" s="2460"/>
      <c r="T225" s="2460"/>
      <c r="U225" s="2460"/>
      <c r="V225" s="2460"/>
      <c r="W225" s="2460"/>
      <c r="X225" s="2460"/>
      <c r="Y225" s="2462"/>
      <c r="Z225" s="734"/>
      <c r="AA225" s="734"/>
      <c r="AB225" s="734"/>
      <c r="AC225" s="734"/>
    </row>
    <row r="226" spans="1:29" s="19" customFormat="1" ht="15.75" customHeight="1">
      <c r="A226" s="2463" t="s">
        <v>580</v>
      </c>
      <c r="B226" s="2464"/>
      <c r="C226" s="1733"/>
      <c r="D226" s="1734"/>
      <c r="E226" s="1735"/>
      <c r="F226" s="1736"/>
      <c r="G226" s="1665">
        <f>G234</f>
        <v>1.5</v>
      </c>
      <c r="H226" s="1737">
        <f>$G226*30</f>
        <v>45</v>
      </c>
      <c r="I226" s="1667">
        <f>SUM($J226:$L226)</f>
        <v>18</v>
      </c>
      <c r="J226" s="1738">
        <f>J234</f>
        <v>9</v>
      </c>
      <c r="K226" s="1739"/>
      <c r="L226" s="1740">
        <f>L234</f>
        <v>9</v>
      </c>
      <c r="M226" s="1741">
        <f>$H226-$I226</f>
        <v>27</v>
      </c>
      <c r="N226" s="1742" t="s">
        <v>214</v>
      </c>
      <c r="O226" s="1743" t="s">
        <v>214</v>
      </c>
      <c r="P226" s="1744" t="s">
        <v>214</v>
      </c>
      <c r="Q226" s="1742" t="s">
        <v>214</v>
      </c>
      <c r="R226" s="1743" t="s">
        <v>214</v>
      </c>
      <c r="S226" s="1744" t="s">
        <v>214</v>
      </c>
      <c r="T226" s="1742" t="s">
        <v>214</v>
      </c>
      <c r="U226" s="1743">
        <f>SUM(U232:U240)</f>
        <v>2</v>
      </c>
      <c r="V226" s="1744" t="s">
        <v>214</v>
      </c>
      <c r="W226" s="1742" t="s">
        <v>214</v>
      </c>
      <c r="X226" s="1743" t="s">
        <v>214</v>
      </c>
      <c r="Y226" s="1745" t="s">
        <v>214</v>
      </c>
      <c r="Z226" s="734"/>
      <c r="AA226" s="734"/>
      <c r="AB226" s="734" t="s">
        <v>601</v>
      </c>
      <c r="AC226" s="734"/>
    </row>
    <row r="227" spans="1:29" s="19" customFormat="1" ht="22.5" customHeight="1">
      <c r="A227" s="2465" t="s">
        <v>581</v>
      </c>
      <c r="B227" s="2466"/>
      <c r="C227" s="1746"/>
      <c r="D227" s="1747" t="s">
        <v>568</v>
      </c>
      <c r="E227" s="1502"/>
      <c r="F227" s="1503"/>
      <c r="G227" s="654">
        <f>G235</f>
        <v>1.5</v>
      </c>
      <c r="H227" s="1437">
        <f>$G227*30</f>
        <v>45</v>
      </c>
      <c r="I227" s="1748">
        <v>18</v>
      </c>
      <c r="J227" s="639" t="s">
        <v>256</v>
      </c>
      <c r="K227" s="1749"/>
      <c r="L227" s="1750" t="s">
        <v>255</v>
      </c>
      <c r="M227" s="1751">
        <f>$H227-$I227</f>
        <v>27</v>
      </c>
      <c r="N227" s="1752" t="s">
        <v>214</v>
      </c>
      <c r="O227" s="1753" t="s">
        <v>214</v>
      </c>
      <c r="P227" s="1754" t="s">
        <v>214</v>
      </c>
      <c r="Q227" s="1752" t="s">
        <v>214</v>
      </c>
      <c r="R227" s="1753" t="s">
        <v>214</v>
      </c>
      <c r="S227" s="1754" t="s">
        <v>214</v>
      </c>
      <c r="T227" s="1752" t="s">
        <v>214</v>
      </c>
      <c r="U227" s="1753" t="s">
        <v>214</v>
      </c>
      <c r="V227" s="1754">
        <f>SUM(V232:V240)</f>
        <v>2</v>
      </c>
      <c r="W227" s="1752" t="s">
        <v>214</v>
      </c>
      <c r="X227" s="1753" t="s">
        <v>214</v>
      </c>
      <c r="Y227" s="1755" t="s">
        <v>214</v>
      </c>
      <c r="Z227" s="734"/>
      <c r="AA227" s="734"/>
      <c r="AB227" s="734" t="s">
        <v>601</v>
      </c>
      <c r="AC227" s="734"/>
    </row>
    <row r="228" spans="1:29" s="19" customFormat="1" ht="19.5" customHeight="1">
      <c r="A228" s="2465" t="s">
        <v>610</v>
      </c>
      <c r="B228" s="2466"/>
      <c r="C228" s="1746"/>
      <c r="D228" s="1747">
        <v>7</v>
      </c>
      <c r="E228" s="1502"/>
      <c r="F228" s="1503"/>
      <c r="G228" s="654">
        <f>G237</f>
        <v>2.5</v>
      </c>
      <c r="H228" s="1437">
        <f>$G228*30</f>
        <v>75</v>
      </c>
      <c r="I228" s="649">
        <v>30</v>
      </c>
      <c r="J228" s="1756">
        <v>15</v>
      </c>
      <c r="K228" s="639" t="s">
        <v>459</v>
      </c>
      <c r="L228" s="1750" t="s">
        <v>460</v>
      </c>
      <c r="M228" s="1751">
        <f>$H228-$I228</f>
        <v>45</v>
      </c>
      <c r="N228" s="1752" t="s">
        <v>214</v>
      </c>
      <c r="O228" s="1753" t="s">
        <v>214</v>
      </c>
      <c r="P228" s="1754" t="s">
        <v>214</v>
      </c>
      <c r="Q228" s="1752" t="s">
        <v>214</v>
      </c>
      <c r="R228" s="1753" t="s">
        <v>214</v>
      </c>
      <c r="S228" s="1754" t="s">
        <v>214</v>
      </c>
      <c r="T228" s="1752" t="s">
        <v>214</v>
      </c>
      <c r="U228" s="1753" t="s">
        <v>214</v>
      </c>
      <c r="V228" s="1754" t="s">
        <v>214</v>
      </c>
      <c r="W228" s="1752">
        <f>SUM(W232:W240)</f>
        <v>2</v>
      </c>
      <c r="X228" s="1753" t="s">
        <v>214</v>
      </c>
      <c r="Y228" s="1755" t="s">
        <v>214</v>
      </c>
      <c r="Z228" s="734"/>
      <c r="AA228" s="734"/>
      <c r="AB228" s="734"/>
      <c r="AC228" s="734" t="s">
        <v>601</v>
      </c>
    </row>
    <row r="229" spans="1:29" s="19" customFormat="1" ht="18.75" customHeight="1">
      <c r="A229" s="2465" t="s">
        <v>582</v>
      </c>
      <c r="B229" s="2466"/>
      <c r="C229" s="1746"/>
      <c r="D229" s="1747" t="s">
        <v>569</v>
      </c>
      <c r="E229" s="1502"/>
      <c r="F229" s="1503"/>
      <c r="G229" s="654">
        <f>G239</f>
        <v>2.5</v>
      </c>
      <c r="H229" s="1437">
        <f>$G229*30</f>
        <v>75</v>
      </c>
      <c r="I229" s="1748">
        <f>SUM($J229:$L229)</f>
        <v>27</v>
      </c>
      <c r="J229" s="1756">
        <f>J239</f>
        <v>18</v>
      </c>
      <c r="K229" s="639">
        <v>0</v>
      </c>
      <c r="L229" s="1750">
        <f>L239</f>
        <v>9</v>
      </c>
      <c r="M229" s="1751">
        <f>$H229-$I229</f>
        <v>48</v>
      </c>
      <c r="N229" s="1752" t="s">
        <v>214</v>
      </c>
      <c r="O229" s="1753" t="s">
        <v>214</v>
      </c>
      <c r="P229" s="1754" t="s">
        <v>214</v>
      </c>
      <c r="Q229" s="1752" t="s">
        <v>214</v>
      </c>
      <c r="R229" s="1753" t="s">
        <v>214</v>
      </c>
      <c r="S229" s="1754" t="s">
        <v>214</v>
      </c>
      <c r="T229" s="1752" t="s">
        <v>214</v>
      </c>
      <c r="U229" s="1753" t="s">
        <v>214</v>
      </c>
      <c r="V229" s="1754" t="s">
        <v>214</v>
      </c>
      <c r="W229" s="1752" t="s">
        <v>214</v>
      </c>
      <c r="X229" s="1753">
        <f>SUM(X232:X240)</f>
        <v>3</v>
      </c>
      <c r="Y229" s="1755" t="s">
        <v>214</v>
      </c>
      <c r="Z229" s="734"/>
      <c r="AA229" s="734"/>
      <c r="AB229" s="734"/>
      <c r="AC229" s="734" t="s">
        <v>601</v>
      </c>
    </row>
    <row r="230" spans="1:29" s="19" customFormat="1" ht="25.5" customHeight="1" thickBot="1">
      <c r="A230" s="2515" t="s">
        <v>611</v>
      </c>
      <c r="B230" s="2516"/>
      <c r="C230" s="1757"/>
      <c r="D230" s="1758" t="s">
        <v>570</v>
      </c>
      <c r="E230" s="1759"/>
      <c r="F230" s="1760"/>
      <c r="G230" s="1504">
        <f>G240</f>
        <v>1.5</v>
      </c>
      <c r="H230" s="1761">
        <f>$G230*30</f>
        <v>45</v>
      </c>
      <c r="I230" s="1762">
        <f>SUM($J230:$L230)</f>
        <v>24</v>
      </c>
      <c r="J230" s="1763">
        <f>J240</f>
        <v>16</v>
      </c>
      <c r="K230" s="1764"/>
      <c r="L230" s="1765">
        <f>L240</f>
        <v>8</v>
      </c>
      <c r="M230" s="1766">
        <f>$H230-$I230</f>
        <v>21</v>
      </c>
      <c r="N230" s="1767" t="s">
        <v>214</v>
      </c>
      <c r="O230" s="1768" t="s">
        <v>214</v>
      </c>
      <c r="P230" s="1769" t="s">
        <v>214</v>
      </c>
      <c r="Q230" s="1767" t="s">
        <v>214</v>
      </c>
      <c r="R230" s="1768" t="s">
        <v>214</v>
      </c>
      <c r="S230" s="1769" t="s">
        <v>214</v>
      </c>
      <c r="T230" s="1767" t="s">
        <v>214</v>
      </c>
      <c r="U230" s="1768" t="s">
        <v>214</v>
      </c>
      <c r="V230" s="1769" t="s">
        <v>214</v>
      </c>
      <c r="W230" s="1767" t="s">
        <v>214</v>
      </c>
      <c r="X230" s="1768" t="s">
        <v>214</v>
      </c>
      <c r="Y230" s="1770">
        <f>SUM(Y232:Y240)</f>
        <v>3</v>
      </c>
      <c r="Z230" s="734"/>
      <c r="AA230" s="734"/>
      <c r="AB230" s="734"/>
      <c r="AC230" s="734" t="s">
        <v>601</v>
      </c>
    </row>
    <row r="231" spans="1:29" s="19" customFormat="1" ht="18.75" customHeight="1" thickBot="1">
      <c r="A231" s="2448" t="s">
        <v>461</v>
      </c>
      <c r="B231" s="2449"/>
      <c r="C231" s="2449"/>
      <c r="D231" s="2449"/>
      <c r="E231" s="2449"/>
      <c r="F231" s="2449"/>
      <c r="G231" s="2449"/>
      <c r="H231" s="2517"/>
      <c r="I231" s="2517"/>
      <c r="J231" s="2517"/>
      <c r="K231" s="2517"/>
      <c r="L231" s="2517"/>
      <c r="M231" s="2517"/>
      <c r="N231" s="2449"/>
      <c r="O231" s="2449"/>
      <c r="P231" s="2449"/>
      <c r="Q231" s="2449"/>
      <c r="R231" s="2449"/>
      <c r="S231" s="2449"/>
      <c r="T231" s="2449"/>
      <c r="U231" s="2449"/>
      <c r="V231" s="2449"/>
      <c r="W231" s="2449"/>
      <c r="X231" s="2449"/>
      <c r="Y231" s="2451"/>
      <c r="Z231" s="734"/>
      <c r="AA231" s="734"/>
      <c r="AB231" s="734"/>
      <c r="AC231" s="734"/>
    </row>
    <row r="232" spans="1:29" s="1104" customFormat="1" ht="47.25">
      <c r="A232" s="1822" t="s">
        <v>240</v>
      </c>
      <c r="B232" s="1499" t="s">
        <v>462</v>
      </c>
      <c r="C232" s="1676"/>
      <c r="D232" s="642"/>
      <c r="E232" s="1663"/>
      <c r="F232" s="1664"/>
      <c r="G232" s="1771"/>
      <c r="H232" s="2159"/>
      <c r="I232" s="2160"/>
      <c r="J232" s="2160"/>
      <c r="K232" s="2161"/>
      <c r="L232" s="2160"/>
      <c r="M232" s="2162"/>
      <c r="N232" s="1773" t="s">
        <v>214</v>
      </c>
      <c r="O232" s="1673" t="s">
        <v>214</v>
      </c>
      <c r="P232" s="1674" t="s">
        <v>214</v>
      </c>
      <c r="Q232" s="1672" t="s">
        <v>214</v>
      </c>
      <c r="R232" s="1673" t="s">
        <v>214</v>
      </c>
      <c r="S232" s="1674" t="s">
        <v>214</v>
      </c>
      <c r="T232" s="1672" t="s">
        <v>214</v>
      </c>
      <c r="U232" s="1673" t="s">
        <v>214</v>
      </c>
      <c r="V232" s="1674" t="s">
        <v>214</v>
      </c>
      <c r="W232" s="1672" t="s">
        <v>214</v>
      </c>
      <c r="X232" s="1673" t="s">
        <v>214</v>
      </c>
      <c r="Y232" s="1675" t="s">
        <v>214</v>
      </c>
      <c r="Z232" s="1103"/>
      <c r="AA232" s="1103"/>
      <c r="AB232" s="1103"/>
      <c r="AC232" s="1103"/>
    </row>
    <row r="233" spans="1:29" s="1104" customFormat="1" ht="31.5">
      <c r="A233" s="622" t="s">
        <v>242</v>
      </c>
      <c r="B233" s="2163" t="s">
        <v>216</v>
      </c>
      <c r="C233" s="624"/>
      <c r="D233" s="625"/>
      <c r="E233" s="652"/>
      <c r="F233" s="653"/>
      <c r="G233" s="860">
        <f aca="true" t="shared" si="58" ref="G233:M233">SUM(G234:G235)</f>
        <v>3</v>
      </c>
      <c r="H233" s="1682">
        <f t="shared" si="58"/>
        <v>90</v>
      </c>
      <c r="I233" s="655">
        <f t="shared" si="58"/>
        <v>36</v>
      </c>
      <c r="J233" s="2164">
        <f t="shared" si="58"/>
        <v>18</v>
      </c>
      <c r="K233" s="656">
        <f t="shared" si="58"/>
        <v>0</v>
      </c>
      <c r="L233" s="655">
        <f t="shared" si="58"/>
        <v>18</v>
      </c>
      <c r="M233" s="1683">
        <f t="shared" si="58"/>
        <v>54</v>
      </c>
      <c r="N233" s="1697" t="s">
        <v>214</v>
      </c>
      <c r="O233" s="1697" t="s">
        <v>214</v>
      </c>
      <c r="P233" s="1698" t="s">
        <v>214</v>
      </c>
      <c r="Q233" s="1696" t="s">
        <v>214</v>
      </c>
      <c r="R233" s="1697" t="s">
        <v>214</v>
      </c>
      <c r="S233" s="1698" t="s">
        <v>214</v>
      </c>
      <c r="T233" s="1696" t="s">
        <v>214</v>
      </c>
      <c r="U233" s="1697" t="s">
        <v>214</v>
      </c>
      <c r="V233" s="1698" t="s">
        <v>214</v>
      </c>
      <c r="W233" s="1696" t="s">
        <v>214</v>
      </c>
      <c r="X233" s="1697" t="s">
        <v>214</v>
      </c>
      <c r="Y233" s="1699" t="s">
        <v>214</v>
      </c>
      <c r="Z233" s="1103"/>
      <c r="AA233" s="1103"/>
      <c r="AB233" s="1103"/>
      <c r="AC233" s="1103"/>
    </row>
    <row r="234" spans="1:29" s="1104" customFormat="1" ht="31.5">
      <c r="A234" s="622" t="s">
        <v>463</v>
      </c>
      <c r="B234" s="2165" t="s">
        <v>216</v>
      </c>
      <c r="C234" s="624"/>
      <c r="D234" s="625"/>
      <c r="E234" s="652"/>
      <c r="F234" s="653"/>
      <c r="G234" s="1782">
        <v>1.5</v>
      </c>
      <c r="H234" s="1715">
        <f>$G234*30</f>
        <v>45</v>
      </c>
      <c r="I234" s="1653">
        <f>SUM($J234:$L234)</f>
        <v>18</v>
      </c>
      <c r="J234" s="2166">
        <v>9</v>
      </c>
      <c r="K234" s="2167"/>
      <c r="L234" s="636">
        <v>9</v>
      </c>
      <c r="M234" s="1716">
        <f>$H234-$I234</f>
        <v>27</v>
      </c>
      <c r="N234" s="1697" t="s">
        <v>214</v>
      </c>
      <c r="O234" s="1697" t="s">
        <v>214</v>
      </c>
      <c r="P234" s="1698" t="s">
        <v>214</v>
      </c>
      <c r="Q234" s="1696" t="s">
        <v>214</v>
      </c>
      <c r="R234" s="1697" t="s">
        <v>214</v>
      </c>
      <c r="S234" s="1698" t="s">
        <v>214</v>
      </c>
      <c r="T234" s="1696" t="s">
        <v>214</v>
      </c>
      <c r="U234" s="1697">
        <v>2</v>
      </c>
      <c r="V234" s="1698" t="s">
        <v>214</v>
      </c>
      <c r="W234" s="1696" t="s">
        <v>214</v>
      </c>
      <c r="X234" s="1697" t="s">
        <v>214</v>
      </c>
      <c r="Y234" s="1699" t="s">
        <v>214</v>
      </c>
      <c r="Z234" s="1103"/>
      <c r="AA234" s="1103"/>
      <c r="AB234" s="1103"/>
      <c r="AC234" s="1103"/>
    </row>
    <row r="235" spans="1:29" s="1104" customFormat="1" ht="31.5">
      <c r="A235" s="622" t="s">
        <v>464</v>
      </c>
      <c r="B235" s="2165" t="s">
        <v>216</v>
      </c>
      <c r="C235" s="624"/>
      <c r="D235" s="625" t="s">
        <v>568</v>
      </c>
      <c r="E235" s="652"/>
      <c r="F235" s="653"/>
      <c r="G235" s="2168">
        <v>1.5</v>
      </c>
      <c r="H235" s="985">
        <f>$G235*30</f>
        <v>45</v>
      </c>
      <c r="I235" s="433">
        <f>SUM($J235:$L235)</f>
        <v>18</v>
      </c>
      <c r="J235" s="636">
        <v>9</v>
      </c>
      <c r="K235" s="1690"/>
      <c r="L235" s="636">
        <v>9</v>
      </c>
      <c r="M235" s="2169">
        <f>$H235-$I235</f>
        <v>27</v>
      </c>
      <c r="N235" s="1697" t="s">
        <v>214</v>
      </c>
      <c r="O235" s="1697" t="s">
        <v>214</v>
      </c>
      <c r="P235" s="1698" t="s">
        <v>214</v>
      </c>
      <c r="Q235" s="1696" t="s">
        <v>214</v>
      </c>
      <c r="R235" s="1697" t="s">
        <v>214</v>
      </c>
      <c r="S235" s="1698" t="s">
        <v>214</v>
      </c>
      <c r="T235" s="1696" t="s">
        <v>214</v>
      </c>
      <c r="U235" s="1697" t="s">
        <v>214</v>
      </c>
      <c r="V235" s="1698">
        <v>2</v>
      </c>
      <c r="W235" s="1696" t="s">
        <v>214</v>
      </c>
      <c r="X235" s="1697" t="s">
        <v>214</v>
      </c>
      <c r="Y235" s="1699" t="s">
        <v>214</v>
      </c>
      <c r="Z235" s="1103"/>
      <c r="AA235" s="1103"/>
      <c r="AB235" s="1103"/>
      <c r="AC235" s="1103"/>
    </row>
    <row r="236" spans="1:32" s="1106" customFormat="1" ht="47.25">
      <c r="A236" s="1660" t="s">
        <v>240</v>
      </c>
      <c r="B236" s="1499" t="s">
        <v>446</v>
      </c>
      <c r="C236" s="1676"/>
      <c r="D236" s="642"/>
      <c r="E236" s="1663"/>
      <c r="F236" s="1664"/>
      <c r="G236" s="1771"/>
      <c r="H236" s="1772"/>
      <c r="I236" s="655"/>
      <c r="J236" s="655"/>
      <c r="K236" s="656"/>
      <c r="L236" s="655"/>
      <c r="M236" s="657"/>
      <c r="N236" s="1773" t="s">
        <v>214</v>
      </c>
      <c r="O236" s="1673" t="s">
        <v>214</v>
      </c>
      <c r="P236" s="1674" t="s">
        <v>214</v>
      </c>
      <c r="Q236" s="1672" t="s">
        <v>214</v>
      </c>
      <c r="R236" s="1673" t="s">
        <v>214</v>
      </c>
      <c r="S236" s="1674" t="s">
        <v>214</v>
      </c>
      <c r="T236" s="1672" t="s">
        <v>214</v>
      </c>
      <c r="U236" s="1673" t="s">
        <v>214</v>
      </c>
      <c r="V236" s="1674" t="s">
        <v>214</v>
      </c>
      <c r="W236" s="1672" t="s">
        <v>214</v>
      </c>
      <c r="X236" s="1673" t="s">
        <v>214</v>
      </c>
      <c r="Y236" s="1675" t="s">
        <v>214</v>
      </c>
      <c r="Z236" s="1105"/>
      <c r="AA236" s="1105"/>
      <c r="AB236" s="1105"/>
      <c r="AC236" s="1105"/>
      <c r="AF236" s="1106" t="s">
        <v>637</v>
      </c>
    </row>
    <row r="237" spans="1:29" s="1106" customFormat="1" ht="31.5">
      <c r="A237" s="622" t="s">
        <v>465</v>
      </c>
      <c r="B237" s="623" t="s">
        <v>207</v>
      </c>
      <c r="C237" s="645"/>
      <c r="D237" s="646">
        <v>7</v>
      </c>
      <c r="E237" s="652"/>
      <c r="F237" s="653"/>
      <c r="G237" s="1774">
        <v>2.5</v>
      </c>
      <c r="H237" s="638">
        <f>$G237*30</f>
        <v>75</v>
      </c>
      <c r="I237" s="649">
        <f>SUM($J237:$L237)</f>
        <v>30</v>
      </c>
      <c r="J237" s="1775">
        <v>15</v>
      </c>
      <c r="K237" s="1776">
        <v>15</v>
      </c>
      <c r="L237" s="1777"/>
      <c r="M237" s="640">
        <f>$H237-$I237</f>
        <v>45</v>
      </c>
      <c r="N237" s="643" t="s">
        <v>214</v>
      </c>
      <c r="O237" s="632" t="s">
        <v>214</v>
      </c>
      <c r="P237" s="633" t="s">
        <v>214</v>
      </c>
      <c r="Q237" s="631" t="s">
        <v>214</v>
      </c>
      <c r="R237" s="632" t="s">
        <v>214</v>
      </c>
      <c r="S237" s="633" t="s">
        <v>214</v>
      </c>
      <c r="T237" s="631" t="s">
        <v>214</v>
      </c>
      <c r="U237" s="632" t="s">
        <v>214</v>
      </c>
      <c r="V237" s="633" t="s">
        <v>214</v>
      </c>
      <c r="W237" s="631">
        <v>2</v>
      </c>
      <c r="X237" s="632" t="s">
        <v>214</v>
      </c>
      <c r="Y237" s="729" t="s">
        <v>214</v>
      </c>
      <c r="Z237" s="1105"/>
      <c r="AA237" s="1105"/>
      <c r="AB237" s="1105"/>
      <c r="AC237" s="1105"/>
    </row>
    <row r="238" spans="1:29" s="19" customFormat="1" ht="44.25" customHeight="1">
      <c r="A238" s="622" t="s">
        <v>251</v>
      </c>
      <c r="B238" s="644" t="s">
        <v>466</v>
      </c>
      <c r="C238" s="624"/>
      <c r="D238" s="625"/>
      <c r="E238" s="652"/>
      <c r="F238" s="653"/>
      <c r="G238" s="860">
        <f aca="true" t="shared" si="59" ref="G238:M238">SUM(G239:G240)</f>
        <v>4</v>
      </c>
      <c r="H238" s="1437">
        <f t="shared" si="59"/>
        <v>120</v>
      </c>
      <c r="I238" s="649">
        <f t="shared" si="59"/>
        <v>51</v>
      </c>
      <c r="J238" s="649">
        <f t="shared" si="59"/>
        <v>34</v>
      </c>
      <c r="K238" s="1778">
        <f t="shared" si="59"/>
        <v>0</v>
      </c>
      <c r="L238" s="649">
        <f t="shared" si="59"/>
        <v>17</v>
      </c>
      <c r="M238" s="1751">
        <f t="shared" si="59"/>
        <v>69</v>
      </c>
      <c r="N238" s="1697"/>
      <c r="O238" s="1697"/>
      <c r="P238" s="1698"/>
      <c r="Q238" s="1696"/>
      <c r="R238" s="1697"/>
      <c r="S238" s="1698"/>
      <c r="T238" s="1696"/>
      <c r="U238" s="1697"/>
      <c r="V238" s="1698"/>
      <c r="W238" s="1696"/>
      <c r="X238" s="1697"/>
      <c r="Y238" s="1699"/>
      <c r="Z238" s="734"/>
      <c r="AA238" s="734"/>
      <c r="AB238" s="734"/>
      <c r="AC238" s="734"/>
    </row>
    <row r="239" spans="1:29" s="1104" customFormat="1" ht="15.75">
      <c r="A239" s="622" t="s">
        <v>252</v>
      </c>
      <c r="B239" s="2163" t="s">
        <v>615</v>
      </c>
      <c r="C239" s="624"/>
      <c r="D239" s="625" t="s">
        <v>569</v>
      </c>
      <c r="E239" s="652"/>
      <c r="F239" s="653"/>
      <c r="G239" s="2170">
        <v>2.5</v>
      </c>
      <c r="H239" s="659">
        <f aca="true" t="shared" si="60" ref="H239:H257">$G239*30</f>
        <v>75</v>
      </c>
      <c r="I239" s="433">
        <f aca="true" t="shared" si="61" ref="I239:I257">SUM($J239:$L239)</f>
        <v>27</v>
      </c>
      <c r="J239" s="1701">
        <v>18</v>
      </c>
      <c r="K239" s="1702"/>
      <c r="L239" s="626">
        <v>9</v>
      </c>
      <c r="M239" s="662">
        <f>$H239-$I239</f>
        <v>48</v>
      </c>
      <c r="N239" s="1697" t="s">
        <v>214</v>
      </c>
      <c r="O239" s="1697" t="s">
        <v>214</v>
      </c>
      <c r="P239" s="1698" t="s">
        <v>214</v>
      </c>
      <c r="Q239" s="1696" t="s">
        <v>214</v>
      </c>
      <c r="R239" s="1697" t="s">
        <v>214</v>
      </c>
      <c r="S239" s="1698" t="s">
        <v>214</v>
      </c>
      <c r="T239" s="1696" t="s">
        <v>214</v>
      </c>
      <c r="U239" s="1697" t="s">
        <v>214</v>
      </c>
      <c r="V239" s="1698" t="s">
        <v>214</v>
      </c>
      <c r="W239" s="1696"/>
      <c r="X239" s="1697">
        <v>3</v>
      </c>
      <c r="Y239" s="1699" t="s">
        <v>214</v>
      </c>
      <c r="Z239" s="1103"/>
      <c r="AA239" s="1103"/>
      <c r="AB239" s="1103"/>
      <c r="AC239" s="1103"/>
    </row>
    <row r="240" spans="1:29" s="19" customFormat="1" ht="48" thickBot="1">
      <c r="A240" s="1717" t="s">
        <v>253</v>
      </c>
      <c r="B240" s="1779" t="s">
        <v>466</v>
      </c>
      <c r="C240" s="1707"/>
      <c r="D240" s="1708" t="s">
        <v>570</v>
      </c>
      <c r="E240" s="1780"/>
      <c r="F240" s="1781"/>
      <c r="G240" s="1782">
        <v>1.5</v>
      </c>
      <c r="H240" s="1783">
        <f t="shared" si="60"/>
        <v>45</v>
      </c>
      <c r="I240" s="1725">
        <f t="shared" si="61"/>
        <v>24</v>
      </c>
      <c r="J240" s="1784">
        <v>16</v>
      </c>
      <c r="K240" s="1785"/>
      <c r="L240" s="1720">
        <v>8</v>
      </c>
      <c r="M240" s="1786">
        <f>$H240-$I240</f>
        <v>21</v>
      </c>
      <c r="N240" s="1787" t="s">
        <v>214</v>
      </c>
      <c r="O240" s="1787" t="s">
        <v>214</v>
      </c>
      <c r="P240" s="1788" t="s">
        <v>214</v>
      </c>
      <c r="Q240" s="1789" t="s">
        <v>214</v>
      </c>
      <c r="R240" s="1787" t="s">
        <v>214</v>
      </c>
      <c r="S240" s="1788" t="s">
        <v>214</v>
      </c>
      <c r="T240" s="1789" t="s">
        <v>214</v>
      </c>
      <c r="U240" s="1787" t="s">
        <v>214</v>
      </c>
      <c r="V240" s="1788" t="s">
        <v>214</v>
      </c>
      <c r="W240" s="1789" t="s">
        <v>214</v>
      </c>
      <c r="X240" s="1787"/>
      <c r="Y240" s="1790">
        <v>3</v>
      </c>
      <c r="Z240" s="734"/>
      <c r="AA240" s="734"/>
      <c r="AB240" s="734"/>
      <c r="AC240" s="734"/>
    </row>
    <row r="241" spans="1:29" s="19" customFormat="1" ht="16.5" thickBot="1">
      <c r="A241" s="2448" t="s">
        <v>467</v>
      </c>
      <c r="B241" s="2449"/>
      <c r="C241" s="2449"/>
      <c r="D241" s="2449"/>
      <c r="E241" s="2449"/>
      <c r="F241" s="2449"/>
      <c r="G241" s="2449"/>
      <c r="H241" s="2450"/>
      <c r="I241" s="2450"/>
      <c r="J241" s="2450"/>
      <c r="K241" s="2450"/>
      <c r="L241" s="2450"/>
      <c r="M241" s="2450"/>
      <c r="N241" s="2449"/>
      <c r="O241" s="2449"/>
      <c r="P241" s="2449"/>
      <c r="Q241" s="2449"/>
      <c r="R241" s="2449"/>
      <c r="S241" s="2449"/>
      <c r="T241" s="2449"/>
      <c r="U241" s="2449"/>
      <c r="V241" s="2449"/>
      <c r="W241" s="2449"/>
      <c r="X241" s="2449"/>
      <c r="Y241" s="2451"/>
      <c r="Z241" s="734"/>
      <c r="AA241" s="734"/>
      <c r="AB241" s="734"/>
      <c r="AC241" s="734"/>
    </row>
    <row r="242" spans="1:29" s="19" customFormat="1" ht="31.5">
      <c r="A242" s="1791" t="s">
        <v>468</v>
      </c>
      <c r="B242" s="1792" t="s">
        <v>469</v>
      </c>
      <c r="C242" s="1793"/>
      <c r="D242" s="1794"/>
      <c r="E242" s="1795"/>
      <c r="F242" s="1796"/>
      <c r="G242" s="1797">
        <f>G243+G246</f>
        <v>6.5</v>
      </c>
      <c r="H242" s="1798">
        <f t="shared" si="60"/>
        <v>195</v>
      </c>
      <c r="I242" s="1799">
        <f>I243+I246</f>
        <v>81</v>
      </c>
      <c r="J242" s="1799">
        <f>J243+J246</f>
        <v>49</v>
      </c>
      <c r="K242" s="1800">
        <f>K243+K246</f>
        <v>0</v>
      </c>
      <c r="L242" s="1667">
        <f>L243+L246</f>
        <v>32</v>
      </c>
      <c r="M242" s="1801">
        <f>M243+M246</f>
        <v>114</v>
      </c>
      <c r="N242" s="1802" t="s">
        <v>214</v>
      </c>
      <c r="O242" s="1803" t="s">
        <v>214</v>
      </c>
      <c r="P242" s="1804" t="s">
        <v>214</v>
      </c>
      <c r="Q242" s="1802" t="s">
        <v>214</v>
      </c>
      <c r="R242" s="1803" t="s">
        <v>214</v>
      </c>
      <c r="S242" s="1804" t="s">
        <v>214</v>
      </c>
      <c r="T242" s="1802" t="s">
        <v>214</v>
      </c>
      <c r="U242" s="1803" t="s">
        <v>214</v>
      </c>
      <c r="V242" s="1804" t="s">
        <v>214</v>
      </c>
      <c r="W242" s="1802" t="s">
        <v>214</v>
      </c>
      <c r="X242" s="1803"/>
      <c r="Y242" s="1805" t="s">
        <v>214</v>
      </c>
      <c r="Z242" s="734"/>
      <c r="AA242" s="734"/>
      <c r="AB242" s="734"/>
      <c r="AC242" s="734"/>
    </row>
    <row r="243" spans="1:29" s="19" customFormat="1" ht="47.25">
      <c r="A243" s="622" t="s">
        <v>470</v>
      </c>
      <c r="B243" s="1806" t="s">
        <v>471</v>
      </c>
      <c r="C243" s="1807"/>
      <c r="D243" s="636"/>
      <c r="E243" s="652"/>
      <c r="F243" s="653"/>
      <c r="G243" s="1808">
        <f aca="true" t="shared" si="62" ref="G243:M243">SUM(G244:G245)</f>
        <v>5</v>
      </c>
      <c r="H243" s="1694">
        <f t="shared" si="62"/>
        <v>150</v>
      </c>
      <c r="I243" s="649">
        <f t="shared" si="62"/>
        <v>57</v>
      </c>
      <c r="J243" s="649">
        <f t="shared" si="62"/>
        <v>33</v>
      </c>
      <c r="K243" s="1778">
        <f t="shared" si="62"/>
        <v>0</v>
      </c>
      <c r="L243" s="649">
        <f t="shared" si="62"/>
        <v>24</v>
      </c>
      <c r="M243" s="1695">
        <f t="shared" si="62"/>
        <v>93</v>
      </c>
      <c r="N243" s="631"/>
      <c r="O243" s="632"/>
      <c r="P243" s="633"/>
      <c r="Q243" s="631"/>
      <c r="R243" s="632"/>
      <c r="S243" s="633"/>
      <c r="T243" s="631"/>
      <c r="U243" s="632"/>
      <c r="V243" s="633"/>
      <c r="W243" s="631"/>
      <c r="X243" s="632"/>
      <c r="Y243" s="729"/>
      <c r="Z243" s="734"/>
      <c r="AA243" s="734"/>
      <c r="AB243" s="734"/>
      <c r="AC243" s="734"/>
    </row>
    <row r="244" spans="1:29" s="19" customFormat="1" ht="47.25">
      <c r="A244" s="622" t="s">
        <v>472</v>
      </c>
      <c r="B244" s="1809" t="s">
        <v>471</v>
      </c>
      <c r="C244" s="1807"/>
      <c r="D244" s="625">
        <v>7</v>
      </c>
      <c r="E244" s="652"/>
      <c r="F244" s="653"/>
      <c r="G244" s="1810">
        <v>2.5</v>
      </c>
      <c r="H244" s="659">
        <f t="shared" si="60"/>
        <v>75</v>
      </c>
      <c r="I244" s="433">
        <f t="shared" si="61"/>
        <v>30</v>
      </c>
      <c r="J244" s="1811">
        <v>15</v>
      </c>
      <c r="K244" s="625"/>
      <c r="L244" s="636">
        <v>15</v>
      </c>
      <c r="M244" s="662">
        <f>$H244-$I244</f>
        <v>45</v>
      </c>
      <c r="N244" s="631"/>
      <c r="O244" s="632"/>
      <c r="P244" s="633"/>
      <c r="Q244" s="631"/>
      <c r="R244" s="632"/>
      <c r="S244" s="633"/>
      <c r="T244" s="631"/>
      <c r="U244" s="632"/>
      <c r="V244" s="633"/>
      <c r="W244" s="631">
        <v>2</v>
      </c>
      <c r="X244" s="632"/>
      <c r="Y244" s="729"/>
      <c r="Z244" s="734"/>
      <c r="AA244" s="734"/>
      <c r="AB244" s="734"/>
      <c r="AC244" s="734"/>
    </row>
    <row r="245" spans="1:29" s="19" customFormat="1" ht="47.25">
      <c r="A245" s="622" t="s">
        <v>473</v>
      </c>
      <c r="B245" s="1809" t="s">
        <v>471</v>
      </c>
      <c r="C245" s="1807"/>
      <c r="D245" s="636" t="s">
        <v>569</v>
      </c>
      <c r="E245" s="652"/>
      <c r="F245" s="653"/>
      <c r="G245" s="628">
        <v>2.5</v>
      </c>
      <c r="H245" s="659">
        <f t="shared" si="60"/>
        <v>75</v>
      </c>
      <c r="I245" s="433">
        <f t="shared" si="61"/>
        <v>27</v>
      </c>
      <c r="J245" s="1701">
        <v>18</v>
      </c>
      <c r="K245" s="1702"/>
      <c r="L245" s="626">
        <v>9</v>
      </c>
      <c r="M245" s="662">
        <f>$H245-$I245</f>
        <v>48</v>
      </c>
      <c r="N245" s="631"/>
      <c r="O245" s="632"/>
      <c r="P245" s="633"/>
      <c r="Q245" s="631"/>
      <c r="R245" s="632"/>
      <c r="S245" s="633"/>
      <c r="T245" s="631"/>
      <c r="U245" s="632"/>
      <c r="V245" s="633"/>
      <c r="W245" s="631"/>
      <c r="X245" s="632">
        <v>3</v>
      </c>
      <c r="Y245" s="729"/>
      <c r="Z245" s="734"/>
      <c r="AA245" s="734"/>
      <c r="AB245" s="734"/>
      <c r="AC245" s="734"/>
    </row>
    <row r="246" spans="1:29" s="19" customFormat="1" ht="31.5">
      <c r="A246" s="622" t="s">
        <v>474</v>
      </c>
      <c r="B246" s="1812" t="s">
        <v>215</v>
      </c>
      <c r="C246" s="1662"/>
      <c r="D246" s="830" t="s">
        <v>570</v>
      </c>
      <c r="E246" s="1813"/>
      <c r="F246" s="1814"/>
      <c r="G246" s="1665">
        <v>1.5</v>
      </c>
      <c r="H246" s="1815">
        <f t="shared" si="60"/>
        <v>45</v>
      </c>
      <c r="I246" s="1515">
        <f t="shared" si="61"/>
        <v>24</v>
      </c>
      <c r="J246" s="1816">
        <v>16</v>
      </c>
      <c r="K246" s="1817"/>
      <c r="L246" s="639">
        <v>8</v>
      </c>
      <c r="M246" s="1818">
        <f>$H246-$I246</f>
        <v>21</v>
      </c>
      <c r="N246" s="1696" t="s">
        <v>214</v>
      </c>
      <c r="O246" s="1697" t="s">
        <v>214</v>
      </c>
      <c r="P246" s="1698" t="s">
        <v>214</v>
      </c>
      <c r="Q246" s="1696" t="s">
        <v>214</v>
      </c>
      <c r="R246" s="1697" t="s">
        <v>214</v>
      </c>
      <c r="S246" s="1698" t="s">
        <v>214</v>
      </c>
      <c r="T246" s="1696" t="s">
        <v>214</v>
      </c>
      <c r="U246" s="1697" t="s">
        <v>214</v>
      </c>
      <c r="V246" s="1698" t="s">
        <v>214</v>
      </c>
      <c r="W246" s="1696" t="s">
        <v>214</v>
      </c>
      <c r="X246" s="1697" t="s">
        <v>214</v>
      </c>
      <c r="Y246" s="1699">
        <v>3</v>
      </c>
      <c r="Z246" s="734"/>
      <c r="AA246" s="734"/>
      <c r="AB246" s="734"/>
      <c r="AC246" s="734"/>
    </row>
    <row r="247" spans="1:29" s="19" customFormat="1" ht="31.5">
      <c r="A247" s="622" t="s">
        <v>475</v>
      </c>
      <c r="B247" s="1819" t="s">
        <v>476</v>
      </c>
      <c r="C247" s="624"/>
      <c r="D247" s="642"/>
      <c r="E247" s="1813"/>
      <c r="F247" s="1814"/>
      <c r="G247" s="654">
        <f>SUM(G$248:G$249)</f>
        <v>3</v>
      </c>
      <c r="H247" s="1700">
        <f aca="true" t="shared" si="63" ref="H247:M247">SUM(H$248:H$249)</f>
        <v>90</v>
      </c>
      <c r="I247" s="655">
        <f t="shared" si="63"/>
        <v>36</v>
      </c>
      <c r="J247" s="655">
        <f t="shared" si="63"/>
        <v>27</v>
      </c>
      <c r="K247" s="655"/>
      <c r="L247" s="655">
        <f t="shared" si="63"/>
        <v>9</v>
      </c>
      <c r="M247" s="657">
        <f t="shared" si="63"/>
        <v>54</v>
      </c>
      <c r="N247" s="1696" t="s">
        <v>214</v>
      </c>
      <c r="O247" s="1697" t="s">
        <v>214</v>
      </c>
      <c r="P247" s="1698" t="s">
        <v>214</v>
      </c>
      <c r="Q247" s="1696" t="s">
        <v>214</v>
      </c>
      <c r="R247" s="1697" t="s">
        <v>214</v>
      </c>
      <c r="S247" s="1698" t="s">
        <v>214</v>
      </c>
      <c r="T247" s="1696" t="s">
        <v>214</v>
      </c>
      <c r="U247" s="1697"/>
      <c r="V247" s="1698"/>
      <c r="W247" s="1696"/>
      <c r="X247" s="1697"/>
      <c r="Y247" s="1699"/>
      <c r="Z247" s="734"/>
      <c r="AA247" s="734"/>
      <c r="AB247" s="734"/>
      <c r="AC247" s="734"/>
    </row>
    <row r="248" spans="1:29" s="19" customFormat="1" ht="31.5">
      <c r="A248" s="622" t="s">
        <v>477</v>
      </c>
      <c r="B248" s="1820" t="s">
        <v>476</v>
      </c>
      <c r="C248" s="624"/>
      <c r="D248" s="625"/>
      <c r="E248" s="652"/>
      <c r="F248" s="653"/>
      <c r="G248" s="1810">
        <v>1.5</v>
      </c>
      <c r="H248" s="659">
        <f t="shared" si="60"/>
        <v>45</v>
      </c>
      <c r="I248" s="433">
        <f t="shared" si="61"/>
        <v>18</v>
      </c>
      <c r="J248" s="1821">
        <v>9</v>
      </c>
      <c r="K248" s="642"/>
      <c r="L248" s="636">
        <v>9</v>
      </c>
      <c r="M248" s="662">
        <f>$H248-$I248</f>
        <v>27</v>
      </c>
      <c r="N248" s="1696" t="s">
        <v>214</v>
      </c>
      <c r="O248" s="1697" t="s">
        <v>214</v>
      </c>
      <c r="P248" s="1698" t="s">
        <v>214</v>
      </c>
      <c r="Q248" s="1696" t="s">
        <v>214</v>
      </c>
      <c r="R248" s="1697" t="s">
        <v>214</v>
      </c>
      <c r="S248" s="1698" t="s">
        <v>214</v>
      </c>
      <c r="T248" s="1696" t="s">
        <v>214</v>
      </c>
      <c r="U248" s="1697">
        <v>2</v>
      </c>
      <c r="V248" s="1698" t="s">
        <v>214</v>
      </c>
      <c r="W248" s="1696" t="s">
        <v>214</v>
      </c>
      <c r="X248" s="1697" t="s">
        <v>214</v>
      </c>
      <c r="Y248" s="1699" t="s">
        <v>214</v>
      </c>
      <c r="Z248" s="734"/>
      <c r="AA248" s="734"/>
      <c r="AB248" s="734"/>
      <c r="AC248" s="734"/>
    </row>
    <row r="249" spans="1:29" s="19" customFormat="1" ht="32.25" thickBot="1">
      <c r="A249" s="622" t="s">
        <v>478</v>
      </c>
      <c r="B249" s="1820" t="s">
        <v>476</v>
      </c>
      <c r="C249" s="624"/>
      <c r="D249" s="625" t="s">
        <v>568</v>
      </c>
      <c r="E249" s="652"/>
      <c r="F249" s="653"/>
      <c r="G249" s="1810">
        <v>1.5</v>
      </c>
      <c r="H249" s="1783">
        <f t="shared" si="60"/>
        <v>45</v>
      </c>
      <c r="I249" s="1725">
        <f t="shared" si="61"/>
        <v>18</v>
      </c>
      <c r="J249" s="1784">
        <v>18</v>
      </c>
      <c r="K249" s="1785"/>
      <c r="L249" s="1720"/>
      <c r="M249" s="1786">
        <f>$H249-$I249</f>
        <v>27</v>
      </c>
      <c r="N249" s="1696" t="s">
        <v>214</v>
      </c>
      <c r="O249" s="1697" t="s">
        <v>214</v>
      </c>
      <c r="P249" s="1698" t="s">
        <v>214</v>
      </c>
      <c r="Q249" s="1696" t="s">
        <v>214</v>
      </c>
      <c r="R249" s="1697" t="s">
        <v>214</v>
      </c>
      <c r="S249" s="1698" t="s">
        <v>214</v>
      </c>
      <c r="T249" s="1696" t="s">
        <v>214</v>
      </c>
      <c r="U249" s="1697" t="s">
        <v>214</v>
      </c>
      <c r="V249" s="1698">
        <v>2</v>
      </c>
      <c r="W249" s="1696"/>
      <c r="X249" s="1697"/>
      <c r="Y249" s="1699"/>
      <c r="Z249" s="734"/>
      <c r="AA249" s="734"/>
      <c r="AB249" s="734"/>
      <c r="AC249" s="734"/>
    </row>
    <row r="250" spans="1:29" s="19" customFormat="1" ht="16.5" thickBot="1">
      <c r="A250" s="2448" t="s">
        <v>479</v>
      </c>
      <c r="B250" s="2449"/>
      <c r="C250" s="2449"/>
      <c r="D250" s="2449"/>
      <c r="E250" s="2449"/>
      <c r="F250" s="2449"/>
      <c r="G250" s="2449"/>
      <c r="H250" s="2452"/>
      <c r="I250" s="2452"/>
      <c r="J250" s="2452"/>
      <c r="K250" s="2452"/>
      <c r="L250" s="2452"/>
      <c r="M250" s="2452"/>
      <c r="N250" s="2449"/>
      <c r="O250" s="2449"/>
      <c r="P250" s="2449"/>
      <c r="Q250" s="2449"/>
      <c r="R250" s="2449"/>
      <c r="S250" s="2449"/>
      <c r="T250" s="2449"/>
      <c r="U250" s="2449"/>
      <c r="V250" s="2449"/>
      <c r="W250" s="2449"/>
      <c r="X250" s="2449"/>
      <c r="Y250" s="2451"/>
      <c r="Z250" s="734"/>
      <c r="AA250" s="734"/>
      <c r="AB250" s="734"/>
      <c r="AC250" s="734"/>
    </row>
    <row r="251" spans="1:29" s="19" customFormat="1" ht="52.5" customHeight="1">
      <c r="A251" s="1822" t="s">
        <v>236</v>
      </c>
      <c r="B251" s="1823" t="s">
        <v>480</v>
      </c>
      <c r="C251" s="1824"/>
      <c r="D251" s="1794" t="s">
        <v>570</v>
      </c>
      <c r="E251" s="1825"/>
      <c r="F251" s="1826"/>
      <c r="G251" s="1827">
        <v>1.5</v>
      </c>
      <c r="H251" s="1828">
        <f t="shared" si="60"/>
        <v>45</v>
      </c>
      <c r="I251" s="1799">
        <f t="shared" si="61"/>
        <v>24</v>
      </c>
      <c r="J251" s="1829">
        <v>16</v>
      </c>
      <c r="K251" s="1830"/>
      <c r="L251" s="1830">
        <v>8</v>
      </c>
      <c r="M251" s="1831">
        <f>$H251-$I251</f>
        <v>21</v>
      </c>
      <c r="N251" s="1832" t="s">
        <v>214</v>
      </c>
      <c r="O251" s="1833" t="s">
        <v>214</v>
      </c>
      <c r="P251" s="1834" t="s">
        <v>214</v>
      </c>
      <c r="Q251" s="1832" t="s">
        <v>214</v>
      </c>
      <c r="R251" s="1833" t="s">
        <v>214</v>
      </c>
      <c r="S251" s="1834" t="s">
        <v>214</v>
      </c>
      <c r="T251" s="1832" t="s">
        <v>214</v>
      </c>
      <c r="U251" s="1833" t="s">
        <v>214</v>
      </c>
      <c r="V251" s="1834" t="s">
        <v>214</v>
      </c>
      <c r="W251" s="1832" t="s">
        <v>214</v>
      </c>
      <c r="X251" s="1833" t="s">
        <v>214</v>
      </c>
      <c r="Y251" s="1835">
        <v>3</v>
      </c>
      <c r="Z251" s="734"/>
      <c r="AA251" s="734"/>
      <c r="AB251" s="734"/>
      <c r="AC251" s="734"/>
    </row>
    <row r="252" spans="1:29" s="19" customFormat="1" ht="30.75" customHeight="1">
      <c r="A252" s="622" t="s">
        <v>477</v>
      </c>
      <c r="B252" s="1836" t="s">
        <v>476</v>
      </c>
      <c r="C252" s="1837"/>
      <c r="D252" s="636"/>
      <c r="E252" s="652"/>
      <c r="F252" s="653"/>
      <c r="G252" s="1838">
        <f>SUM(G$253:G$254)</f>
        <v>3</v>
      </c>
      <c r="H252" s="1839">
        <f aca="true" t="shared" si="64" ref="H252:M252">SUM(H$253:H$254)</f>
        <v>90</v>
      </c>
      <c r="I252" s="655">
        <f t="shared" si="64"/>
        <v>36</v>
      </c>
      <c r="J252" s="655">
        <f t="shared" si="64"/>
        <v>27</v>
      </c>
      <c r="K252" s="655">
        <f t="shared" si="64"/>
        <v>0</v>
      </c>
      <c r="L252" s="655">
        <f t="shared" si="64"/>
        <v>9</v>
      </c>
      <c r="M252" s="657">
        <f t="shared" si="64"/>
        <v>54</v>
      </c>
      <c r="N252" s="631" t="s">
        <v>214</v>
      </c>
      <c r="O252" s="632" t="s">
        <v>214</v>
      </c>
      <c r="P252" s="633" t="s">
        <v>214</v>
      </c>
      <c r="Q252" s="631" t="s">
        <v>214</v>
      </c>
      <c r="R252" s="632" t="s">
        <v>214</v>
      </c>
      <c r="S252" s="633" t="s">
        <v>214</v>
      </c>
      <c r="T252" s="631" t="s">
        <v>214</v>
      </c>
      <c r="U252" s="632"/>
      <c r="V252" s="633"/>
      <c r="W252" s="631"/>
      <c r="X252" s="632"/>
      <c r="Y252" s="729"/>
      <c r="Z252" s="734"/>
      <c r="AA252" s="734"/>
      <c r="AB252" s="734"/>
      <c r="AC252" s="734"/>
    </row>
    <row r="253" spans="1:29" s="19" customFormat="1" ht="37.5" customHeight="1">
      <c r="A253" s="622" t="s">
        <v>481</v>
      </c>
      <c r="B253" s="1820" t="s">
        <v>476</v>
      </c>
      <c r="C253" s="624"/>
      <c r="D253" s="642"/>
      <c r="E253" s="1813"/>
      <c r="F253" s="1814"/>
      <c r="G253" s="1840">
        <v>1.5</v>
      </c>
      <c r="H253" s="659">
        <f t="shared" si="60"/>
        <v>45</v>
      </c>
      <c r="I253" s="433">
        <f t="shared" si="61"/>
        <v>18</v>
      </c>
      <c r="J253" s="1821">
        <v>9</v>
      </c>
      <c r="K253" s="1841"/>
      <c r="L253" s="1841">
        <v>9</v>
      </c>
      <c r="M253" s="1219">
        <f>$H253-$I253</f>
        <v>27</v>
      </c>
      <c r="N253" s="1696" t="s">
        <v>214</v>
      </c>
      <c r="O253" s="1697" t="s">
        <v>214</v>
      </c>
      <c r="P253" s="1698" t="s">
        <v>214</v>
      </c>
      <c r="Q253" s="1696" t="s">
        <v>214</v>
      </c>
      <c r="R253" s="1697" t="s">
        <v>214</v>
      </c>
      <c r="S253" s="1698" t="s">
        <v>214</v>
      </c>
      <c r="T253" s="1696" t="s">
        <v>214</v>
      </c>
      <c r="U253" s="1697">
        <v>2</v>
      </c>
      <c r="V253" s="1698" t="s">
        <v>214</v>
      </c>
      <c r="W253" s="1696" t="s">
        <v>214</v>
      </c>
      <c r="X253" s="1697" t="s">
        <v>214</v>
      </c>
      <c r="Y253" s="1699" t="s">
        <v>214</v>
      </c>
      <c r="Z253" s="734"/>
      <c r="AA253" s="734"/>
      <c r="AB253" s="734"/>
      <c r="AC253" s="734"/>
    </row>
    <row r="254" spans="1:29" s="19" customFormat="1" ht="30" customHeight="1">
      <c r="A254" s="622" t="s">
        <v>482</v>
      </c>
      <c r="B254" s="1820" t="s">
        <v>476</v>
      </c>
      <c r="C254" s="624"/>
      <c r="D254" s="625" t="s">
        <v>568</v>
      </c>
      <c r="E254" s="652"/>
      <c r="F254" s="653"/>
      <c r="G254" s="1840">
        <v>1.5</v>
      </c>
      <c r="H254" s="659">
        <f t="shared" si="60"/>
        <v>45</v>
      </c>
      <c r="I254" s="433">
        <f t="shared" si="61"/>
        <v>18</v>
      </c>
      <c r="J254" s="1811">
        <v>18</v>
      </c>
      <c r="K254" s="1842"/>
      <c r="L254" s="1842"/>
      <c r="M254" s="1219">
        <f>$H254-$I254</f>
        <v>27</v>
      </c>
      <c r="N254" s="1696" t="s">
        <v>214</v>
      </c>
      <c r="O254" s="1697" t="s">
        <v>214</v>
      </c>
      <c r="P254" s="1698" t="s">
        <v>214</v>
      </c>
      <c r="Q254" s="1696" t="s">
        <v>214</v>
      </c>
      <c r="R254" s="1697" t="s">
        <v>214</v>
      </c>
      <c r="S254" s="1698" t="s">
        <v>214</v>
      </c>
      <c r="T254" s="1696" t="s">
        <v>214</v>
      </c>
      <c r="U254" s="1697" t="s">
        <v>214</v>
      </c>
      <c r="V254" s="1698">
        <v>2</v>
      </c>
      <c r="W254" s="1696"/>
      <c r="X254" s="1697"/>
      <c r="Y254" s="1699"/>
      <c r="Z254" s="734"/>
      <c r="AA254" s="734"/>
      <c r="AB254" s="734"/>
      <c r="AC254" s="734"/>
    </row>
    <row r="255" spans="1:29" s="19" customFormat="1" ht="44.25" customHeight="1">
      <c r="A255" s="622" t="s">
        <v>483</v>
      </c>
      <c r="B255" s="1843" t="s">
        <v>484</v>
      </c>
      <c r="C255" s="624"/>
      <c r="D255" s="625"/>
      <c r="E255" s="652"/>
      <c r="F255" s="653"/>
      <c r="G255" s="1844">
        <f aca="true" t="shared" si="65" ref="G255:M255">SUM(G256:G257)</f>
        <v>5</v>
      </c>
      <c r="H255" s="1437">
        <f t="shared" si="65"/>
        <v>150</v>
      </c>
      <c r="I255" s="649">
        <f t="shared" si="65"/>
        <v>57</v>
      </c>
      <c r="J255" s="649">
        <f t="shared" si="65"/>
        <v>38</v>
      </c>
      <c r="K255" s="649">
        <f t="shared" si="65"/>
        <v>0</v>
      </c>
      <c r="L255" s="649">
        <f t="shared" si="65"/>
        <v>19</v>
      </c>
      <c r="M255" s="1845">
        <f t="shared" si="65"/>
        <v>93</v>
      </c>
      <c r="N255" s="1696"/>
      <c r="O255" s="1697"/>
      <c r="P255" s="1698"/>
      <c r="Q255" s="1696"/>
      <c r="R255" s="1697"/>
      <c r="S255" s="1698"/>
      <c r="T255" s="1696"/>
      <c r="U255" s="1697"/>
      <c r="V255" s="1698"/>
      <c r="W255" s="1696"/>
      <c r="X255" s="1697"/>
      <c r="Y255" s="1699"/>
      <c r="Z255" s="734"/>
      <c r="AA255" s="734"/>
      <c r="AB255" s="734"/>
      <c r="AC255" s="734"/>
    </row>
    <row r="256" spans="1:29" s="19" customFormat="1" ht="29.25" customHeight="1">
      <c r="A256" s="622" t="s">
        <v>485</v>
      </c>
      <c r="B256" s="1846" t="s">
        <v>257</v>
      </c>
      <c r="C256" s="624"/>
      <c r="D256" s="625">
        <v>7</v>
      </c>
      <c r="E256" s="652"/>
      <c r="F256" s="653"/>
      <c r="G256" s="1847">
        <v>2.5</v>
      </c>
      <c r="H256" s="659">
        <f t="shared" si="60"/>
        <v>75</v>
      </c>
      <c r="I256" s="433">
        <f t="shared" si="61"/>
        <v>30</v>
      </c>
      <c r="J256" s="1701">
        <v>20</v>
      </c>
      <c r="K256" s="1848"/>
      <c r="L256" s="1848">
        <v>10</v>
      </c>
      <c r="M256" s="1219">
        <f>$H256-$I256</f>
        <v>45</v>
      </c>
      <c r="N256" s="1696" t="s">
        <v>214</v>
      </c>
      <c r="O256" s="1697" t="s">
        <v>214</v>
      </c>
      <c r="P256" s="1698" t="s">
        <v>214</v>
      </c>
      <c r="Q256" s="1696" t="s">
        <v>214</v>
      </c>
      <c r="R256" s="1697" t="s">
        <v>214</v>
      </c>
      <c r="S256" s="1698" t="s">
        <v>214</v>
      </c>
      <c r="T256" s="1696" t="s">
        <v>214</v>
      </c>
      <c r="U256" s="1697" t="s">
        <v>214</v>
      </c>
      <c r="V256" s="1698" t="s">
        <v>214</v>
      </c>
      <c r="W256" s="1696">
        <v>2</v>
      </c>
      <c r="X256" s="1697" t="s">
        <v>214</v>
      </c>
      <c r="Y256" s="1699" t="s">
        <v>214</v>
      </c>
      <c r="Z256" s="734"/>
      <c r="AA256" s="734"/>
      <c r="AB256" s="734"/>
      <c r="AC256" s="734"/>
    </row>
    <row r="257" spans="1:29" s="19" customFormat="1" ht="35.25" customHeight="1" thickBot="1">
      <c r="A257" s="1717" t="s">
        <v>486</v>
      </c>
      <c r="B257" s="1849" t="s">
        <v>616</v>
      </c>
      <c r="C257" s="1850"/>
      <c r="D257" s="1851" t="s">
        <v>569</v>
      </c>
      <c r="E257" s="1852"/>
      <c r="F257" s="1853"/>
      <c r="G257" s="1854">
        <v>2.5</v>
      </c>
      <c r="H257" s="1783">
        <f t="shared" si="60"/>
        <v>75</v>
      </c>
      <c r="I257" s="1725">
        <f t="shared" si="61"/>
        <v>27</v>
      </c>
      <c r="J257" s="1726">
        <v>18</v>
      </c>
      <c r="K257" s="1721"/>
      <c r="L257" s="1721">
        <v>9</v>
      </c>
      <c r="M257" s="1855">
        <f>$H257-$I257</f>
        <v>48</v>
      </c>
      <c r="N257" s="1856" t="s">
        <v>214</v>
      </c>
      <c r="O257" s="1857" t="s">
        <v>214</v>
      </c>
      <c r="P257" s="1858" t="s">
        <v>214</v>
      </c>
      <c r="Q257" s="1856" t="s">
        <v>214</v>
      </c>
      <c r="R257" s="1857" t="s">
        <v>214</v>
      </c>
      <c r="S257" s="1858" t="s">
        <v>214</v>
      </c>
      <c r="T257" s="1856" t="s">
        <v>214</v>
      </c>
      <c r="U257" s="1857" t="s">
        <v>214</v>
      </c>
      <c r="V257" s="1858" t="s">
        <v>214</v>
      </c>
      <c r="W257" s="1856" t="s">
        <v>214</v>
      </c>
      <c r="X257" s="1857">
        <v>3</v>
      </c>
      <c r="Y257" s="1859"/>
      <c r="Z257" s="734"/>
      <c r="AA257" s="734"/>
      <c r="AB257" s="734"/>
      <c r="AC257" s="734"/>
    </row>
    <row r="258" spans="1:29" s="19" customFormat="1" ht="22.5" customHeight="1" thickBot="1">
      <c r="A258" s="2453" t="s">
        <v>306</v>
      </c>
      <c r="B258" s="2454"/>
      <c r="C258" s="1860"/>
      <c r="D258" s="1861"/>
      <c r="E258" s="1862"/>
      <c r="F258" s="1863"/>
      <c r="G258" s="1864">
        <f>G196+G197+G201+G202+G205+G207+G209+G210+G211+G220+G226+G227+G228+G229+G230</f>
        <v>63.5</v>
      </c>
      <c r="H258" s="1864">
        <f>H196+H197+H201+H202+H205+H207+H209+H210+H211+H220+H226+H227+H228+H229+H230</f>
        <v>1905</v>
      </c>
      <c r="I258" s="1864">
        <f>I196+I197+I201+I202+I205+I207+I209+I210+I211+I220+I226+I227+I228+I229+I230</f>
        <v>901</v>
      </c>
      <c r="J258" s="1865" t="s">
        <v>487</v>
      </c>
      <c r="K258" s="1865" t="s">
        <v>635</v>
      </c>
      <c r="L258" s="1865" t="s">
        <v>636</v>
      </c>
      <c r="M258" s="1864">
        <f>M196+M197+M201+M202+M205+M207+M209+M210+M211+M220+M226+M227+M228+M229+M230</f>
        <v>1004</v>
      </c>
      <c r="N258" s="1866">
        <f aca="true" t="shared" si="66" ref="N258:S258">SUM(N$189:N$222)</f>
        <v>0</v>
      </c>
      <c r="O258" s="1867">
        <f t="shared" si="66"/>
        <v>0</v>
      </c>
      <c r="P258" s="1868">
        <f t="shared" si="66"/>
        <v>0</v>
      </c>
      <c r="Q258" s="1866">
        <f t="shared" si="66"/>
        <v>0</v>
      </c>
      <c r="R258" s="1867">
        <f t="shared" si="66"/>
        <v>0</v>
      </c>
      <c r="S258" s="1868">
        <f t="shared" si="66"/>
        <v>0</v>
      </c>
      <c r="T258" s="1866">
        <f aca="true" t="shared" si="67" ref="T258:Y258">SUM(T$196:T$230)</f>
        <v>8</v>
      </c>
      <c r="U258" s="1866">
        <f t="shared" si="67"/>
        <v>10</v>
      </c>
      <c r="V258" s="1866">
        <f t="shared" si="67"/>
        <v>16</v>
      </c>
      <c r="W258" s="1866">
        <f t="shared" si="67"/>
        <v>19</v>
      </c>
      <c r="X258" s="1866">
        <f t="shared" si="67"/>
        <v>19</v>
      </c>
      <c r="Y258" s="1869">
        <f t="shared" si="67"/>
        <v>11</v>
      </c>
      <c r="Z258" s="734"/>
      <c r="AA258" s="734"/>
      <c r="AB258" s="734"/>
      <c r="AC258" s="734"/>
    </row>
    <row r="259" spans="1:29" s="19" customFormat="1" ht="22.5" customHeight="1" thickBot="1">
      <c r="A259" s="1870"/>
      <c r="B259" s="1870"/>
      <c r="C259" s="1871"/>
      <c r="D259" s="1871"/>
      <c r="E259" s="1871"/>
      <c r="F259" s="1871"/>
      <c r="G259" s="1872"/>
      <c r="H259" s="1872"/>
      <c r="I259" s="1872"/>
      <c r="J259" s="1873" t="s">
        <v>73</v>
      </c>
      <c r="K259" s="1873"/>
      <c r="L259" s="1873"/>
      <c r="M259" s="1874"/>
      <c r="N259" s="1874"/>
      <c r="O259" s="1874"/>
      <c r="P259" s="1874"/>
      <c r="Q259" s="1874"/>
      <c r="R259" s="1874"/>
      <c r="S259" s="1874"/>
      <c r="T259" s="1874"/>
      <c r="U259" s="1874"/>
      <c r="V259" s="1874"/>
      <c r="W259" s="1874"/>
      <c r="X259" s="1874"/>
      <c r="Y259" s="1874"/>
      <c r="Z259" s="734"/>
      <c r="AA259" s="734"/>
      <c r="AB259" s="734"/>
      <c r="AC259" s="734"/>
    </row>
    <row r="260" spans="1:29" s="19" customFormat="1" ht="21" customHeight="1" thickBot="1">
      <c r="A260" s="2692" t="s">
        <v>420</v>
      </c>
      <c r="B260" s="2693"/>
      <c r="C260" s="2693"/>
      <c r="D260" s="2693"/>
      <c r="E260" s="2693"/>
      <c r="F260" s="2693"/>
      <c r="G260" s="2693"/>
      <c r="H260" s="2693"/>
      <c r="I260" s="2693"/>
      <c r="J260" s="2693"/>
      <c r="K260" s="2693"/>
      <c r="L260" s="2693"/>
      <c r="M260" s="2693"/>
      <c r="N260" s="2693"/>
      <c r="O260" s="2693"/>
      <c r="P260" s="2693"/>
      <c r="Q260" s="2693"/>
      <c r="R260" s="2693"/>
      <c r="S260" s="2693"/>
      <c r="T260" s="2693"/>
      <c r="U260" s="2693"/>
      <c r="V260" s="2693"/>
      <c r="W260" s="2693"/>
      <c r="X260" s="2693"/>
      <c r="Y260" s="2694"/>
      <c r="Z260" s="734"/>
      <c r="AA260" s="734"/>
      <c r="AB260" s="734"/>
      <c r="AC260" s="734"/>
    </row>
    <row r="261" spans="1:29" s="1104" customFormat="1" ht="35.25" customHeight="1">
      <c r="A261" s="2171" t="s">
        <v>431</v>
      </c>
      <c r="B261" s="2172" t="s">
        <v>442</v>
      </c>
      <c r="C261" s="2173"/>
      <c r="D261" s="2174" t="s">
        <v>569</v>
      </c>
      <c r="E261" s="2175"/>
      <c r="F261" s="2176"/>
      <c r="G261" s="2177">
        <v>3</v>
      </c>
      <c r="H261" s="1466">
        <f aca="true" t="shared" si="68" ref="H261:H294">G261*30</f>
        <v>90</v>
      </c>
      <c r="I261" s="1438">
        <f>J261+K261+L261</f>
        <v>45</v>
      </c>
      <c r="J261" s="1334">
        <v>27</v>
      </c>
      <c r="K261" s="1439">
        <v>18</v>
      </c>
      <c r="L261" s="1439"/>
      <c r="M261" s="2178">
        <f>H261-I261</f>
        <v>45</v>
      </c>
      <c r="N261" s="2179"/>
      <c r="O261" s="2180"/>
      <c r="P261" s="2181"/>
      <c r="Q261" s="2179"/>
      <c r="R261" s="2180"/>
      <c r="S261" s="2181"/>
      <c r="T261" s="2179"/>
      <c r="U261" s="2180"/>
      <c r="V261" s="2182"/>
      <c r="W261" s="2183"/>
      <c r="X261" s="2180">
        <v>5</v>
      </c>
      <c r="Y261" s="2184"/>
      <c r="Z261" s="1103"/>
      <c r="AA261" s="1103"/>
      <c r="AB261" s="1103"/>
      <c r="AC261" s="1103"/>
    </row>
    <row r="262" spans="1:29" s="19" customFormat="1" ht="24.75" customHeight="1">
      <c r="A262" s="1875" t="s">
        <v>432</v>
      </c>
      <c r="B262" s="1567" t="s">
        <v>276</v>
      </c>
      <c r="C262" s="1531"/>
      <c r="D262" s="1532"/>
      <c r="E262" s="1876"/>
      <c r="F262" s="1877"/>
      <c r="G262" s="746">
        <f>SUM(G263:G264)</f>
        <v>6</v>
      </c>
      <c r="H262" s="1535">
        <f t="shared" si="68"/>
        <v>180</v>
      </c>
      <c r="I262" s="1558">
        <f>SUM(I263:I264)</f>
        <v>102</v>
      </c>
      <c r="J262" s="1558">
        <f>SUM(J263:J264)</f>
        <v>68</v>
      </c>
      <c r="K262" s="1558">
        <f>SUM(K263:K264)</f>
        <v>34</v>
      </c>
      <c r="L262" s="1558">
        <f>SUM(L263:L264)</f>
        <v>0</v>
      </c>
      <c r="M262" s="1558">
        <f>SUM(M263:M264)</f>
        <v>78</v>
      </c>
      <c r="N262" s="1538"/>
      <c r="O262" s="431"/>
      <c r="P262" s="432"/>
      <c r="Q262" s="1539"/>
      <c r="R262" s="431"/>
      <c r="S262" s="1540"/>
      <c r="T262" s="833"/>
      <c r="U262" s="431"/>
      <c r="V262" s="1540"/>
      <c r="W262" s="833"/>
      <c r="X262" s="431"/>
      <c r="Y262" s="432"/>
      <c r="Z262" s="734"/>
      <c r="AA262" s="734"/>
      <c r="AB262" s="734"/>
      <c r="AC262" s="734"/>
    </row>
    <row r="263" spans="1:29" s="1104" customFormat="1" ht="24.75" customHeight="1">
      <c r="A263" s="1875" t="s">
        <v>490</v>
      </c>
      <c r="B263" s="1542" t="s">
        <v>443</v>
      </c>
      <c r="C263" s="1531"/>
      <c r="D263" s="1543"/>
      <c r="E263" s="1532"/>
      <c r="F263" s="1533"/>
      <c r="G263" s="1547">
        <v>3.5</v>
      </c>
      <c r="H263" s="1546">
        <f t="shared" si="68"/>
        <v>105</v>
      </c>
      <c r="I263" s="429">
        <f>J263+K263+L263</f>
        <v>54</v>
      </c>
      <c r="J263" s="598">
        <v>36</v>
      </c>
      <c r="K263" s="559">
        <v>18</v>
      </c>
      <c r="L263" s="559"/>
      <c r="M263" s="430">
        <f aca="true" t="shared" si="69" ref="M263:M271">H263-I263</f>
        <v>51</v>
      </c>
      <c r="N263" s="1538"/>
      <c r="O263" s="431"/>
      <c r="P263" s="432"/>
      <c r="Q263" s="1539"/>
      <c r="R263" s="431"/>
      <c r="S263" s="1540"/>
      <c r="T263" s="833"/>
      <c r="U263" s="431"/>
      <c r="V263" s="1540"/>
      <c r="W263" s="833"/>
      <c r="X263" s="431">
        <v>6</v>
      </c>
      <c r="Y263" s="432"/>
      <c r="Z263" s="1103"/>
      <c r="AA263" s="1103"/>
      <c r="AB263" s="1103"/>
      <c r="AC263" s="1103"/>
    </row>
    <row r="264" spans="1:29" s="1104" customFormat="1" ht="24.75" customHeight="1">
      <c r="A264" s="1875" t="s">
        <v>491</v>
      </c>
      <c r="B264" s="1542" t="s">
        <v>443</v>
      </c>
      <c r="C264" s="1531" t="s">
        <v>570</v>
      </c>
      <c r="D264" s="1532"/>
      <c r="E264" s="1532"/>
      <c r="F264" s="1533"/>
      <c r="G264" s="1547">
        <v>2.5</v>
      </c>
      <c r="H264" s="1546">
        <f t="shared" si="68"/>
        <v>75</v>
      </c>
      <c r="I264" s="429">
        <f>J264+K264+L264</f>
        <v>48</v>
      </c>
      <c r="J264" s="598">
        <v>32</v>
      </c>
      <c r="K264" s="559">
        <v>16</v>
      </c>
      <c r="L264" s="559"/>
      <c r="M264" s="430">
        <f t="shared" si="69"/>
        <v>27</v>
      </c>
      <c r="N264" s="1538"/>
      <c r="O264" s="431"/>
      <c r="P264" s="432"/>
      <c r="Q264" s="1539"/>
      <c r="R264" s="431"/>
      <c r="S264" s="1540"/>
      <c r="T264" s="833"/>
      <c r="U264" s="431"/>
      <c r="V264" s="1540"/>
      <c r="W264" s="833"/>
      <c r="X264" s="431"/>
      <c r="Y264" s="432">
        <v>6</v>
      </c>
      <c r="Z264" s="1103"/>
      <c r="AA264" s="1103"/>
      <c r="AB264" s="1103"/>
      <c r="AC264" s="1103"/>
    </row>
    <row r="265" spans="1:29" s="19" customFormat="1" ht="24.75" customHeight="1">
      <c r="A265" s="1875" t="s">
        <v>433</v>
      </c>
      <c r="B265" s="1567" t="s">
        <v>277</v>
      </c>
      <c r="C265" s="1531"/>
      <c r="D265" s="1532"/>
      <c r="E265" s="1532"/>
      <c r="F265" s="1533"/>
      <c r="G265" s="746">
        <f>SUM(G266:G267)</f>
        <v>9</v>
      </c>
      <c r="H265" s="1535">
        <f t="shared" si="68"/>
        <v>270</v>
      </c>
      <c r="I265" s="1558">
        <f>SUM(I266:I267)</f>
        <v>138</v>
      </c>
      <c r="J265" s="1558">
        <f>SUM(J266:J267)</f>
        <v>96</v>
      </c>
      <c r="K265" s="1558">
        <f>SUM(K266:K267)</f>
        <v>18</v>
      </c>
      <c r="L265" s="1558">
        <f>SUM(L266:L267)</f>
        <v>24</v>
      </c>
      <c r="M265" s="1566">
        <f t="shared" si="69"/>
        <v>132</v>
      </c>
      <c r="N265" s="1538"/>
      <c r="O265" s="431"/>
      <c r="P265" s="432"/>
      <c r="Q265" s="1539"/>
      <c r="R265" s="431"/>
      <c r="S265" s="1540"/>
      <c r="T265" s="833"/>
      <c r="U265" s="431"/>
      <c r="V265" s="1540"/>
      <c r="W265" s="833"/>
      <c r="X265" s="431"/>
      <c r="Y265" s="432"/>
      <c r="Z265" s="734"/>
      <c r="AA265" s="734"/>
      <c r="AB265" s="734"/>
      <c r="AC265" s="734"/>
    </row>
    <row r="266" spans="1:29" s="19" customFormat="1" ht="24.75" customHeight="1">
      <c r="A266" s="1875" t="s">
        <v>492</v>
      </c>
      <c r="B266" s="1542" t="s">
        <v>277</v>
      </c>
      <c r="C266" s="1531"/>
      <c r="D266" s="1543">
        <v>7</v>
      </c>
      <c r="E266" s="1532"/>
      <c r="F266" s="1533"/>
      <c r="G266" s="1547">
        <v>4</v>
      </c>
      <c r="H266" s="1546">
        <f t="shared" si="68"/>
        <v>120</v>
      </c>
      <c r="I266" s="429">
        <f>J266+K266+L266</f>
        <v>75</v>
      </c>
      <c r="J266" s="598">
        <v>60</v>
      </c>
      <c r="K266" s="559"/>
      <c r="L266" s="559">
        <v>15</v>
      </c>
      <c r="M266" s="430">
        <f t="shared" si="69"/>
        <v>45</v>
      </c>
      <c r="N266" s="1538"/>
      <c r="O266" s="431"/>
      <c r="P266" s="432"/>
      <c r="Q266" s="1539"/>
      <c r="R266" s="431"/>
      <c r="S266" s="1540"/>
      <c r="T266" s="833"/>
      <c r="U266" s="431"/>
      <c r="V266" s="1540"/>
      <c r="W266" s="833">
        <v>5</v>
      </c>
      <c r="X266" s="431"/>
      <c r="Y266" s="432"/>
      <c r="Z266" s="734"/>
      <c r="AA266" s="734"/>
      <c r="AB266" s="734"/>
      <c r="AC266" s="734"/>
    </row>
    <row r="267" spans="1:29" s="19" customFormat="1" ht="24.75" customHeight="1">
      <c r="A267" s="1875" t="s">
        <v>493</v>
      </c>
      <c r="B267" s="1542" t="s">
        <v>277</v>
      </c>
      <c r="C267" s="1531" t="s">
        <v>569</v>
      </c>
      <c r="D267" s="1532"/>
      <c r="E267" s="1532"/>
      <c r="F267" s="1533"/>
      <c r="G267" s="1547">
        <v>5</v>
      </c>
      <c r="H267" s="1546">
        <f t="shared" si="68"/>
        <v>150</v>
      </c>
      <c r="I267" s="429">
        <f>J267+K267+L267</f>
        <v>63</v>
      </c>
      <c r="J267" s="598">
        <v>36</v>
      </c>
      <c r="K267" s="559">
        <v>18</v>
      </c>
      <c r="L267" s="559">
        <v>9</v>
      </c>
      <c r="M267" s="430">
        <f t="shared" si="69"/>
        <v>87</v>
      </c>
      <c r="N267" s="1538"/>
      <c r="O267" s="431"/>
      <c r="P267" s="432"/>
      <c r="Q267" s="1539"/>
      <c r="R267" s="431"/>
      <c r="S267" s="1540"/>
      <c r="T267" s="833"/>
      <c r="U267" s="431"/>
      <c r="V267" s="1540"/>
      <c r="W267" s="833"/>
      <c r="X267" s="431">
        <v>7</v>
      </c>
      <c r="Y267" s="432"/>
      <c r="Z267" s="734"/>
      <c r="AA267" s="734"/>
      <c r="AB267" s="734"/>
      <c r="AC267" s="734"/>
    </row>
    <row r="268" spans="1:29" s="19" customFormat="1" ht="33" customHeight="1">
      <c r="A268" s="1875" t="s">
        <v>434</v>
      </c>
      <c r="B268" s="1878" t="s">
        <v>278</v>
      </c>
      <c r="C268" s="1531" t="s">
        <v>570</v>
      </c>
      <c r="D268" s="1532"/>
      <c r="E268" s="1532"/>
      <c r="F268" s="1533"/>
      <c r="G268" s="1057">
        <v>3</v>
      </c>
      <c r="H268" s="1535">
        <f t="shared" si="68"/>
        <v>90</v>
      </c>
      <c r="I268" s="473">
        <f>J268+K268+L268</f>
        <v>40</v>
      </c>
      <c r="J268" s="1879">
        <v>16</v>
      </c>
      <c r="K268" s="1880">
        <v>8</v>
      </c>
      <c r="L268" s="1880">
        <v>16</v>
      </c>
      <c r="M268" s="1566">
        <f t="shared" si="69"/>
        <v>50</v>
      </c>
      <c r="N268" s="1538"/>
      <c r="O268" s="431"/>
      <c r="P268" s="432"/>
      <c r="Q268" s="1539"/>
      <c r="R268" s="431"/>
      <c r="S268" s="1540"/>
      <c r="T268" s="833"/>
      <c r="U268" s="431"/>
      <c r="V268" s="1540"/>
      <c r="W268" s="833"/>
      <c r="X268" s="431"/>
      <c r="Y268" s="432">
        <v>5</v>
      </c>
      <c r="Z268" s="734"/>
      <c r="AA268" s="734"/>
      <c r="AB268" s="734"/>
      <c r="AC268" s="734"/>
    </row>
    <row r="269" spans="1:29" s="19" customFormat="1" ht="24.75" customHeight="1">
      <c r="A269" s="1875" t="s">
        <v>435</v>
      </c>
      <c r="B269" s="1567" t="s">
        <v>287</v>
      </c>
      <c r="C269" s="1258"/>
      <c r="D269" s="1208"/>
      <c r="E269" s="1208"/>
      <c r="F269" s="1564"/>
      <c r="G269" s="1057">
        <f>SUM(G270:G271)</f>
        <v>3.5</v>
      </c>
      <c r="H269" s="1535">
        <f t="shared" si="68"/>
        <v>105</v>
      </c>
      <c r="I269" s="439">
        <f>SUM(I270:I271)</f>
        <v>60</v>
      </c>
      <c r="J269" s="439">
        <f>SUM(J270:J271)</f>
        <v>30</v>
      </c>
      <c r="K269" s="439">
        <f>SUM(K270:K271)</f>
        <v>0</v>
      </c>
      <c r="L269" s="439">
        <f>SUM(L270:L271)</f>
        <v>30</v>
      </c>
      <c r="M269" s="1537">
        <f t="shared" si="69"/>
        <v>45</v>
      </c>
      <c r="N269" s="1363"/>
      <c r="O269" s="1208"/>
      <c r="P269" s="1209"/>
      <c r="Q269" s="1258"/>
      <c r="R269" s="1208"/>
      <c r="S269" s="1259"/>
      <c r="T269" s="1260"/>
      <c r="U269" s="1208"/>
      <c r="V269" s="1259"/>
      <c r="W269" s="1260"/>
      <c r="X269" s="1208"/>
      <c r="Y269" s="516"/>
      <c r="Z269" s="734"/>
      <c r="AA269" s="734"/>
      <c r="AB269" s="734"/>
      <c r="AC269" s="734"/>
    </row>
    <row r="270" spans="1:29" s="19" customFormat="1" ht="24.75" customHeight="1">
      <c r="A270" s="1875" t="s">
        <v>494</v>
      </c>
      <c r="B270" s="1542" t="s">
        <v>287</v>
      </c>
      <c r="C270" s="1258"/>
      <c r="D270" s="1208">
        <v>7</v>
      </c>
      <c r="E270" s="1208"/>
      <c r="F270" s="1564"/>
      <c r="G270" s="515">
        <v>2.5</v>
      </c>
      <c r="H270" s="1546">
        <f t="shared" si="68"/>
        <v>75</v>
      </c>
      <c r="I270" s="595">
        <f>J270+K270+L270</f>
        <v>45</v>
      </c>
      <c r="J270" s="1208">
        <v>30</v>
      </c>
      <c r="K270" s="1208"/>
      <c r="L270" s="1208">
        <v>15</v>
      </c>
      <c r="M270" s="1259">
        <f t="shared" si="69"/>
        <v>30</v>
      </c>
      <c r="N270" s="1363"/>
      <c r="O270" s="1208"/>
      <c r="P270" s="1209"/>
      <c r="Q270" s="1258"/>
      <c r="R270" s="1208"/>
      <c r="S270" s="1259"/>
      <c r="T270" s="1260"/>
      <c r="U270" s="1208"/>
      <c r="V270" s="1259"/>
      <c r="W270" s="1260">
        <v>3</v>
      </c>
      <c r="X270" s="1208"/>
      <c r="Y270" s="516"/>
      <c r="Z270" s="734"/>
      <c r="AA270" s="734"/>
      <c r="AB270" s="734"/>
      <c r="AC270" s="734"/>
    </row>
    <row r="271" spans="1:29" s="1104" customFormat="1" ht="24.75" customHeight="1">
      <c r="A271" s="1875" t="s">
        <v>495</v>
      </c>
      <c r="B271" s="1542" t="s">
        <v>288</v>
      </c>
      <c r="C271" s="1258"/>
      <c r="D271" s="1208"/>
      <c r="E271" s="1208"/>
      <c r="F271" s="1564">
        <v>7</v>
      </c>
      <c r="G271" s="515">
        <v>1</v>
      </c>
      <c r="H271" s="1546">
        <f t="shared" si="68"/>
        <v>30</v>
      </c>
      <c r="I271" s="595">
        <f>J271+K271+L271</f>
        <v>15</v>
      </c>
      <c r="J271" s="1208"/>
      <c r="K271" s="1208"/>
      <c r="L271" s="1208">
        <v>15</v>
      </c>
      <c r="M271" s="1259">
        <f t="shared" si="69"/>
        <v>15</v>
      </c>
      <c r="N271" s="1363"/>
      <c r="O271" s="1208"/>
      <c r="P271" s="1209"/>
      <c r="Q271" s="1258"/>
      <c r="R271" s="1208"/>
      <c r="S271" s="1259"/>
      <c r="T271" s="1260"/>
      <c r="U271" s="1208"/>
      <c r="V271" s="1259"/>
      <c r="W271" s="1260">
        <v>1</v>
      </c>
      <c r="X271" s="1208"/>
      <c r="Y271" s="1948"/>
      <c r="Z271" s="1103"/>
      <c r="AA271" s="1103"/>
      <c r="AB271" s="1103"/>
      <c r="AC271" s="1103"/>
    </row>
    <row r="272" spans="1:29" s="19" customFormat="1" ht="24.75" customHeight="1">
      <c r="A272" s="1881" t="s">
        <v>436</v>
      </c>
      <c r="B272" s="1882" t="s">
        <v>292</v>
      </c>
      <c r="C272" s="1258"/>
      <c r="D272" s="1208"/>
      <c r="E272" s="1208"/>
      <c r="F272" s="1564"/>
      <c r="G272" s="1057">
        <f>SUM(G273:G275)</f>
        <v>7</v>
      </c>
      <c r="H272" s="1535">
        <f t="shared" si="68"/>
        <v>210</v>
      </c>
      <c r="I272" s="439">
        <f>SUM(I273:I275)</f>
        <v>114</v>
      </c>
      <c r="J272" s="439">
        <f>SUM(J273:J275)</f>
        <v>63</v>
      </c>
      <c r="K272" s="439">
        <f>SUM(K273:K275)</f>
        <v>9</v>
      </c>
      <c r="L272" s="439">
        <f>SUM(L273:L275)</f>
        <v>42</v>
      </c>
      <c r="M272" s="1537">
        <f>H272-I272</f>
        <v>96</v>
      </c>
      <c r="N272" s="1363"/>
      <c r="O272" s="1208"/>
      <c r="P272" s="1209"/>
      <c r="Q272" s="1258"/>
      <c r="R272" s="1208"/>
      <c r="S272" s="1259"/>
      <c r="T272" s="1260"/>
      <c r="U272" s="1208"/>
      <c r="V272" s="1259"/>
      <c r="W272" s="1260"/>
      <c r="X272" s="1208"/>
      <c r="Y272" s="1209"/>
      <c r="Z272" s="734"/>
      <c r="AA272" s="734"/>
      <c r="AB272" s="734"/>
      <c r="AC272" s="734"/>
    </row>
    <row r="273" spans="1:29" s="19" customFormat="1" ht="24.75" customHeight="1">
      <c r="A273" s="1881" t="s">
        <v>496</v>
      </c>
      <c r="B273" s="1883" t="s">
        <v>292</v>
      </c>
      <c r="C273" s="1258"/>
      <c r="D273" s="1208" t="s">
        <v>567</v>
      </c>
      <c r="E273" s="1208"/>
      <c r="F273" s="1564"/>
      <c r="G273" s="515">
        <v>3</v>
      </c>
      <c r="H273" s="1546">
        <f t="shared" si="68"/>
        <v>90</v>
      </c>
      <c r="I273" s="595">
        <f>J273+K273+L273</f>
        <v>45</v>
      </c>
      <c r="J273" s="1208">
        <v>36</v>
      </c>
      <c r="K273" s="1208"/>
      <c r="L273" s="1208">
        <v>9</v>
      </c>
      <c r="M273" s="1259">
        <f>H273-I273</f>
        <v>45</v>
      </c>
      <c r="N273" s="1363"/>
      <c r="O273" s="1208"/>
      <c r="P273" s="1209"/>
      <c r="Q273" s="1258"/>
      <c r="R273" s="1208"/>
      <c r="S273" s="1259"/>
      <c r="T273" s="1260"/>
      <c r="U273" s="1208">
        <v>5</v>
      </c>
      <c r="V273" s="1259"/>
      <c r="W273" s="1260"/>
      <c r="X273" s="1208"/>
      <c r="Y273" s="516"/>
      <c r="Z273" s="734"/>
      <c r="AA273" s="734"/>
      <c r="AB273" s="734"/>
      <c r="AC273" s="734"/>
    </row>
    <row r="274" spans="1:29" s="19" customFormat="1" ht="24.75" customHeight="1">
      <c r="A274" s="1881" t="s">
        <v>497</v>
      </c>
      <c r="B274" s="1883" t="s">
        <v>292</v>
      </c>
      <c r="C274" s="1258" t="s">
        <v>568</v>
      </c>
      <c r="D274" s="1208"/>
      <c r="E274" s="1208"/>
      <c r="F274" s="1564"/>
      <c r="G274" s="515">
        <v>3</v>
      </c>
      <c r="H274" s="1546">
        <f t="shared" si="68"/>
        <v>90</v>
      </c>
      <c r="I274" s="595">
        <f>J274+K274+L274</f>
        <v>54</v>
      </c>
      <c r="J274" s="1208">
        <v>27</v>
      </c>
      <c r="K274" s="1208">
        <v>9</v>
      </c>
      <c r="L274" s="1208">
        <v>18</v>
      </c>
      <c r="M274" s="1259">
        <f>H274-I274</f>
        <v>36</v>
      </c>
      <c r="N274" s="1363"/>
      <c r="O274" s="1208"/>
      <c r="P274" s="1209"/>
      <c r="Q274" s="1258"/>
      <c r="R274" s="1208"/>
      <c r="S274" s="1259"/>
      <c r="T274" s="1260"/>
      <c r="U274" s="1208"/>
      <c r="V274" s="1259">
        <v>6</v>
      </c>
      <c r="W274" s="1260"/>
      <c r="X274" s="1208"/>
      <c r="Y274" s="516"/>
      <c r="Z274" s="734"/>
      <c r="AA274" s="734"/>
      <c r="AB274" s="734"/>
      <c r="AC274" s="734"/>
    </row>
    <row r="275" spans="1:29" s="19" customFormat="1" ht="46.5" customHeight="1">
      <c r="A275" s="1881" t="s">
        <v>498</v>
      </c>
      <c r="B275" s="1883" t="s">
        <v>528</v>
      </c>
      <c r="C275" s="1258"/>
      <c r="D275" s="1208"/>
      <c r="E275" s="1208">
        <v>7</v>
      </c>
      <c r="F275" s="1623"/>
      <c r="G275" s="515">
        <v>1</v>
      </c>
      <c r="H275" s="1546">
        <f t="shared" si="68"/>
        <v>30</v>
      </c>
      <c r="I275" s="595">
        <f>J275+K275+L275</f>
        <v>15</v>
      </c>
      <c r="J275" s="1208"/>
      <c r="K275" s="1208"/>
      <c r="L275" s="1208">
        <v>15</v>
      </c>
      <c r="M275" s="1259">
        <f>H275-I275</f>
        <v>15</v>
      </c>
      <c r="N275" s="1363"/>
      <c r="O275" s="1208"/>
      <c r="P275" s="1209"/>
      <c r="Q275" s="1258"/>
      <c r="R275" s="1208"/>
      <c r="S275" s="1259"/>
      <c r="T275" s="1260"/>
      <c r="U275" s="1208"/>
      <c r="V275" s="1259"/>
      <c r="W275" s="1260">
        <v>1</v>
      </c>
      <c r="X275" s="1208"/>
      <c r="Y275" s="516"/>
      <c r="Z275" s="734"/>
      <c r="AA275" s="734"/>
      <c r="AB275" s="734"/>
      <c r="AC275" s="734"/>
    </row>
    <row r="276" spans="1:29" s="19" customFormat="1" ht="24.75" customHeight="1">
      <c r="A276" s="1875" t="s">
        <v>437</v>
      </c>
      <c r="B276" s="1884" t="s">
        <v>279</v>
      </c>
      <c r="C276" s="1531"/>
      <c r="D276" s="1532"/>
      <c r="E276" s="1532"/>
      <c r="F276" s="1533"/>
      <c r="G276" s="746">
        <f>SUM(G277:G280)</f>
        <v>9.5</v>
      </c>
      <c r="H276" s="1535">
        <f t="shared" si="68"/>
        <v>285</v>
      </c>
      <c r="I276" s="1558">
        <f>SUM(I277:I280)</f>
        <v>156</v>
      </c>
      <c r="J276" s="1558">
        <f>SUM(J277:J280)</f>
        <v>99</v>
      </c>
      <c r="K276" s="1558">
        <f>SUM(K277:K280)</f>
        <v>26</v>
      </c>
      <c r="L276" s="1558">
        <f>SUM(L277:L280)</f>
        <v>31</v>
      </c>
      <c r="M276" s="1566">
        <f aca="true" t="shared" si="70" ref="M276:M294">H276-I276</f>
        <v>129</v>
      </c>
      <c r="N276" s="1538"/>
      <c r="O276" s="431"/>
      <c r="P276" s="432"/>
      <c r="Q276" s="1539"/>
      <c r="R276" s="431"/>
      <c r="S276" s="1540"/>
      <c r="T276" s="833"/>
      <c r="U276" s="431"/>
      <c r="V276" s="1540"/>
      <c r="W276" s="1885"/>
      <c r="X276" s="1885"/>
      <c r="Y276" s="1886"/>
      <c r="Z276" s="734"/>
      <c r="AA276" s="734"/>
      <c r="AB276" s="734"/>
      <c r="AC276" s="734"/>
    </row>
    <row r="277" spans="1:29" s="19" customFormat="1" ht="24.75" customHeight="1">
      <c r="A277" s="1875" t="s">
        <v>499</v>
      </c>
      <c r="B277" s="1542" t="s">
        <v>280</v>
      </c>
      <c r="C277" s="1531"/>
      <c r="D277" s="1543"/>
      <c r="E277" s="1532"/>
      <c r="F277" s="1533"/>
      <c r="G277" s="821">
        <v>2.5</v>
      </c>
      <c r="H277" s="1546">
        <f t="shared" si="68"/>
        <v>75</v>
      </c>
      <c r="I277" s="429">
        <f>J277+K277+L277</f>
        <v>45</v>
      </c>
      <c r="J277" s="1544">
        <v>36</v>
      </c>
      <c r="K277" s="1543">
        <v>9</v>
      </c>
      <c r="L277" s="1543"/>
      <c r="M277" s="430">
        <f t="shared" si="70"/>
        <v>30</v>
      </c>
      <c r="N277" s="1538"/>
      <c r="O277" s="431"/>
      <c r="P277" s="432"/>
      <c r="Q277" s="1539"/>
      <c r="R277" s="431">
        <v>5</v>
      </c>
      <c r="S277" s="1540"/>
      <c r="T277" s="833"/>
      <c r="U277" s="431"/>
      <c r="V277" s="1540"/>
      <c r="W277" s="1885"/>
      <c r="X277" s="1885"/>
      <c r="Y277" s="1886"/>
      <c r="Z277" s="734"/>
      <c r="AA277" s="734"/>
      <c r="AB277" s="734"/>
      <c r="AC277" s="734"/>
    </row>
    <row r="278" spans="1:29" s="19" customFormat="1" ht="24.75" customHeight="1">
      <c r="A278" s="1875" t="s">
        <v>500</v>
      </c>
      <c r="B278" s="1542" t="s">
        <v>280</v>
      </c>
      <c r="C278" s="1531"/>
      <c r="D278" s="1543" t="s">
        <v>566</v>
      </c>
      <c r="E278" s="1532"/>
      <c r="F278" s="1533"/>
      <c r="G278" s="1545">
        <v>2</v>
      </c>
      <c r="H278" s="1546">
        <f t="shared" si="68"/>
        <v>60</v>
      </c>
      <c r="I278" s="429">
        <f>J278+K278+L278</f>
        <v>36</v>
      </c>
      <c r="J278" s="1544">
        <v>18</v>
      </c>
      <c r="K278" s="1543">
        <v>9</v>
      </c>
      <c r="L278" s="1543">
        <v>9</v>
      </c>
      <c r="M278" s="430">
        <f t="shared" si="70"/>
        <v>24</v>
      </c>
      <c r="N278" s="1538"/>
      <c r="O278" s="431"/>
      <c r="P278" s="432"/>
      <c r="Q278" s="1539"/>
      <c r="R278" s="431"/>
      <c r="S278" s="1540">
        <v>4</v>
      </c>
      <c r="T278" s="833"/>
      <c r="U278" s="431"/>
      <c r="V278" s="1540"/>
      <c r="W278" s="1885"/>
      <c r="X278" s="1885"/>
      <c r="Y278" s="1886"/>
      <c r="Z278" s="734"/>
      <c r="AA278" s="734"/>
      <c r="AB278" s="734"/>
      <c r="AC278" s="734"/>
    </row>
    <row r="279" spans="1:29" s="19" customFormat="1" ht="24.75" customHeight="1">
      <c r="A279" s="1875" t="s">
        <v>501</v>
      </c>
      <c r="B279" s="1542" t="s">
        <v>280</v>
      </c>
      <c r="C279" s="1531">
        <v>5</v>
      </c>
      <c r="D279" s="1532"/>
      <c r="E279" s="1532"/>
      <c r="F279" s="1533"/>
      <c r="G279" s="1547">
        <v>4</v>
      </c>
      <c r="H279" s="1546">
        <f t="shared" si="68"/>
        <v>120</v>
      </c>
      <c r="I279" s="429">
        <f>J279+K279+L279</f>
        <v>60</v>
      </c>
      <c r="J279" s="1544">
        <v>45</v>
      </c>
      <c r="K279" s="1543">
        <v>8</v>
      </c>
      <c r="L279" s="1543">
        <v>7</v>
      </c>
      <c r="M279" s="430">
        <f t="shared" si="70"/>
        <v>60</v>
      </c>
      <c r="N279" s="1538"/>
      <c r="O279" s="431"/>
      <c r="P279" s="432"/>
      <c r="Q279" s="1539"/>
      <c r="R279" s="431"/>
      <c r="S279" s="1540"/>
      <c r="T279" s="833">
        <v>4</v>
      </c>
      <c r="U279" s="431"/>
      <c r="V279" s="1540"/>
      <c r="W279" s="1885"/>
      <c r="X279" s="1885"/>
      <c r="Y279" s="1886"/>
      <c r="Z279" s="734"/>
      <c r="AA279" s="734"/>
      <c r="AB279" s="734"/>
      <c r="AC279" s="734"/>
    </row>
    <row r="280" spans="1:29" s="19" customFormat="1" ht="24.75" customHeight="1">
      <c r="A280" s="1875" t="s">
        <v>502</v>
      </c>
      <c r="B280" s="1887" t="s">
        <v>281</v>
      </c>
      <c r="C280" s="1531"/>
      <c r="D280" s="1532"/>
      <c r="E280" s="1543"/>
      <c r="F280" s="1533">
        <v>5</v>
      </c>
      <c r="G280" s="1547">
        <v>1</v>
      </c>
      <c r="H280" s="1551">
        <f t="shared" si="68"/>
        <v>30</v>
      </c>
      <c r="I280" s="1552">
        <f>J280+K280+L280</f>
        <v>15</v>
      </c>
      <c r="J280" s="1888"/>
      <c r="K280" s="1889"/>
      <c r="L280" s="1889">
        <v>15</v>
      </c>
      <c r="M280" s="753">
        <f t="shared" si="70"/>
        <v>15</v>
      </c>
      <c r="N280" s="1538"/>
      <c r="O280" s="431"/>
      <c r="P280" s="432"/>
      <c r="Q280" s="1539"/>
      <c r="R280" s="431"/>
      <c r="S280" s="1540"/>
      <c r="T280" s="833">
        <v>1</v>
      </c>
      <c r="U280" s="431"/>
      <c r="V280" s="1540"/>
      <c r="W280" s="1885"/>
      <c r="X280" s="1885"/>
      <c r="Y280" s="1886"/>
      <c r="Z280" s="734"/>
      <c r="AA280" s="734"/>
      <c r="AB280" s="734"/>
      <c r="AC280" s="734"/>
    </row>
    <row r="281" spans="1:29" s="19" customFormat="1" ht="30" customHeight="1">
      <c r="A281" s="1875" t="s">
        <v>438</v>
      </c>
      <c r="B281" s="1565" t="s">
        <v>283</v>
      </c>
      <c r="C281" s="1531"/>
      <c r="D281" s="1532"/>
      <c r="E281" s="1532"/>
      <c r="F281" s="1533"/>
      <c r="G281" s="746">
        <f>SUM(G282:G285)</f>
        <v>10.5</v>
      </c>
      <c r="H281" s="1096">
        <f t="shared" si="68"/>
        <v>315</v>
      </c>
      <c r="I281" s="1095">
        <f>SUM(I282:I285)</f>
        <v>154</v>
      </c>
      <c r="J281" s="1095">
        <f>SUM(J282:J285)</f>
        <v>93</v>
      </c>
      <c r="K281" s="1095">
        <f>SUM(K282:K285)</f>
        <v>42</v>
      </c>
      <c r="L281" s="1095">
        <f>SUM(L282:L285)</f>
        <v>19</v>
      </c>
      <c r="M281" s="1095">
        <f>SUM(M282:M285)</f>
        <v>161</v>
      </c>
      <c r="N281" s="833"/>
      <c r="O281" s="431"/>
      <c r="P281" s="432"/>
      <c r="Q281" s="1539"/>
      <c r="R281" s="431"/>
      <c r="S281" s="1540"/>
      <c r="T281" s="833"/>
      <c r="U281" s="431"/>
      <c r="V281" s="1540"/>
      <c r="W281" s="833"/>
      <c r="X281" s="431"/>
      <c r="Y281" s="432"/>
      <c r="Z281" s="734"/>
      <c r="AA281" s="734"/>
      <c r="AB281" s="734"/>
      <c r="AC281" s="734"/>
    </row>
    <row r="282" spans="1:29" s="19" customFormat="1" ht="31.5" customHeight="1">
      <c r="A282" s="1875" t="s">
        <v>503</v>
      </c>
      <c r="B282" s="1542" t="s">
        <v>283</v>
      </c>
      <c r="C282" s="1531"/>
      <c r="D282" s="1543">
        <v>5</v>
      </c>
      <c r="E282" s="1532"/>
      <c r="F282" s="1533"/>
      <c r="G282" s="515">
        <v>3</v>
      </c>
      <c r="H282" s="1546">
        <f t="shared" si="68"/>
        <v>90</v>
      </c>
      <c r="I282" s="595">
        <f>J282+K282+L282</f>
        <v>45</v>
      </c>
      <c r="J282" s="596">
        <v>30</v>
      </c>
      <c r="K282" s="597">
        <v>15</v>
      </c>
      <c r="L282" s="597"/>
      <c r="M282" s="1259">
        <f t="shared" si="70"/>
        <v>45</v>
      </c>
      <c r="N282" s="1538"/>
      <c r="O282" s="431"/>
      <c r="P282" s="432"/>
      <c r="Q282" s="1539"/>
      <c r="R282" s="431"/>
      <c r="S282" s="1540"/>
      <c r="T282" s="833">
        <v>3</v>
      </c>
      <c r="U282" s="431"/>
      <c r="V282" s="1540"/>
      <c r="W282" s="833"/>
      <c r="X282" s="431"/>
      <c r="Y282" s="432"/>
      <c r="Z282" s="734"/>
      <c r="AA282" s="734"/>
      <c r="AB282" s="734"/>
      <c r="AC282" s="734"/>
    </row>
    <row r="283" spans="1:29" s="19" customFormat="1" ht="32.25" customHeight="1">
      <c r="A283" s="1875" t="s">
        <v>504</v>
      </c>
      <c r="B283" s="1542" t="s">
        <v>283</v>
      </c>
      <c r="C283" s="1531"/>
      <c r="D283" s="1543"/>
      <c r="E283" s="1532"/>
      <c r="F283" s="1533"/>
      <c r="G283" s="515">
        <v>2</v>
      </c>
      <c r="H283" s="1546">
        <f t="shared" si="68"/>
        <v>60</v>
      </c>
      <c r="I283" s="429">
        <f>J283+K283+L283</f>
        <v>27</v>
      </c>
      <c r="J283" s="598">
        <v>18</v>
      </c>
      <c r="K283" s="559">
        <v>9</v>
      </c>
      <c r="L283" s="559"/>
      <c r="M283" s="430">
        <f t="shared" si="70"/>
        <v>33</v>
      </c>
      <c r="N283" s="1538"/>
      <c r="O283" s="431"/>
      <c r="P283" s="432"/>
      <c r="Q283" s="1539"/>
      <c r="R283" s="431"/>
      <c r="S283" s="1540"/>
      <c r="T283" s="833"/>
      <c r="U283" s="431">
        <v>3</v>
      </c>
      <c r="V283" s="1540"/>
      <c r="W283" s="833"/>
      <c r="X283" s="431"/>
      <c r="Y283" s="432"/>
      <c r="Z283" s="734"/>
      <c r="AA283" s="734"/>
      <c r="AB283" s="734"/>
      <c r="AC283" s="734"/>
    </row>
    <row r="284" spans="1:29" s="19" customFormat="1" ht="31.5" customHeight="1">
      <c r="A284" s="1875" t="s">
        <v>505</v>
      </c>
      <c r="B284" s="1542" t="s">
        <v>283</v>
      </c>
      <c r="C284" s="1531" t="s">
        <v>568</v>
      </c>
      <c r="D284" s="1532"/>
      <c r="E284" s="1532"/>
      <c r="F284" s="1533"/>
      <c r="G284" s="515">
        <v>4.5</v>
      </c>
      <c r="H284" s="1546">
        <f t="shared" si="68"/>
        <v>135</v>
      </c>
      <c r="I284" s="429">
        <f>J284+K284+L284</f>
        <v>72</v>
      </c>
      <c r="J284" s="598">
        <v>45</v>
      </c>
      <c r="K284" s="559">
        <v>18</v>
      </c>
      <c r="L284" s="559">
        <v>9</v>
      </c>
      <c r="M284" s="430">
        <f t="shared" si="70"/>
        <v>63</v>
      </c>
      <c r="N284" s="1538"/>
      <c r="O284" s="431"/>
      <c r="P284" s="432"/>
      <c r="Q284" s="1539"/>
      <c r="R284" s="431"/>
      <c r="S284" s="1540"/>
      <c r="T284" s="833"/>
      <c r="U284" s="431"/>
      <c r="V284" s="1540">
        <v>8</v>
      </c>
      <c r="W284" s="833"/>
      <c r="X284" s="431"/>
      <c r="Y284" s="432"/>
      <c r="Z284" s="734"/>
      <c r="AA284" s="734"/>
      <c r="AB284" s="734"/>
      <c r="AC284" s="734"/>
    </row>
    <row r="285" spans="1:29" s="19" customFormat="1" ht="31.5" customHeight="1">
      <c r="A285" s="1875" t="s">
        <v>506</v>
      </c>
      <c r="B285" s="1542" t="s">
        <v>527</v>
      </c>
      <c r="C285" s="1531"/>
      <c r="D285" s="1532"/>
      <c r="E285" s="1543"/>
      <c r="F285" s="1890" t="s">
        <v>568</v>
      </c>
      <c r="G285" s="515">
        <v>1</v>
      </c>
      <c r="H285" s="1546">
        <f t="shared" si="68"/>
        <v>30</v>
      </c>
      <c r="I285" s="429">
        <f>J285+K285+L285</f>
        <v>10</v>
      </c>
      <c r="J285" s="598"/>
      <c r="K285" s="559"/>
      <c r="L285" s="559">
        <v>10</v>
      </c>
      <c r="M285" s="430">
        <f t="shared" si="70"/>
        <v>20</v>
      </c>
      <c r="N285" s="1538"/>
      <c r="O285" s="431"/>
      <c r="P285" s="432"/>
      <c r="Q285" s="1539"/>
      <c r="R285" s="431"/>
      <c r="S285" s="1540"/>
      <c r="T285" s="833"/>
      <c r="U285" s="431"/>
      <c r="V285" s="1540">
        <v>1</v>
      </c>
      <c r="W285" s="833"/>
      <c r="X285" s="431"/>
      <c r="Y285" s="432"/>
      <c r="Z285" s="734"/>
      <c r="AA285" s="734"/>
      <c r="AB285" s="734"/>
      <c r="AC285" s="734"/>
    </row>
    <row r="286" spans="1:29" s="19" customFormat="1" ht="47.25" customHeight="1">
      <c r="A286" s="1875" t="s">
        <v>626</v>
      </c>
      <c r="B286" s="1542" t="s">
        <v>627</v>
      </c>
      <c r="C286" s="1531"/>
      <c r="D286" s="1532"/>
      <c r="E286" s="1543"/>
      <c r="F286" s="1890">
        <v>7</v>
      </c>
      <c r="G286" s="515">
        <v>1</v>
      </c>
      <c r="H286" s="1546">
        <f>G286*30</f>
        <v>30</v>
      </c>
      <c r="I286" s="429">
        <f>J286+K286+L286</f>
        <v>15</v>
      </c>
      <c r="J286" s="598"/>
      <c r="K286" s="559"/>
      <c r="L286" s="559">
        <v>15</v>
      </c>
      <c r="M286" s="430">
        <f>H286-I286</f>
        <v>15</v>
      </c>
      <c r="N286" s="1538"/>
      <c r="O286" s="431"/>
      <c r="P286" s="432"/>
      <c r="Q286" s="1539"/>
      <c r="R286" s="431"/>
      <c r="S286" s="1540"/>
      <c r="T286" s="833"/>
      <c r="U286" s="431"/>
      <c r="V286" s="1540"/>
      <c r="W286" s="833">
        <v>1</v>
      </c>
      <c r="X286" s="431"/>
      <c r="Y286" s="432"/>
      <c r="Z286" s="734"/>
      <c r="AA286" s="734"/>
      <c r="AB286" s="734"/>
      <c r="AC286" s="734"/>
    </row>
    <row r="287" spans="1:29" s="19" customFormat="1" ht="34.5" customHeight="1">
      <c r="A287" s="1875" t="s">
        <v>440</v>
      </c>
      <c r="B287" s="1891" t="s">
        <v>284</v>
      </c>
      <c r="C287" s="1548"/>
      <c r="D287" s="1549"/>
      <c r="E287" s="1549"/>
      <c r="F287" s="1892"/>
      <c r="G287" s="759">
        <f>SUM(G288:G289)</f>
        <v>5.5</v>
      </c>
      <c r="H287" s="1893">
        <f>G287*30</f>
        <v>165</v>
      </c>
      <c r="I287" s="1894">
        <f>SUM(I288:I289)</f>
        <v>90</v>
      </c>
      <c r="J287" s="1894">
        <f>SUM(J288:J289)</f>
        <v>57</v>
      </c>
      <c r="K287" s="1894">
        <f>SUM(K288:K289)</f>
        <v>17</v>
      </c>
      <c r="L287" s="1894">
        <f>SUM(L288:L289)</f>
        <v>16</v>
      </c>
      <c r="M287" s="1610">
        <f>H287-I287</f>
        <v>75</v>
      </c>
      <c r="N287" s="1895"/>
      <c r="O287" s="1896"/>
      <c r="P287" s="1897"/>
      <c r="Q287" s="1898"/>
      <c r="R287" s="1896"/>
      <c r="S287" s="1899"/>
      <c r="T287" s="1900"/>
      <c r="U287" s="1896"/>
      <c r="V287" s="1899"/>
      <c r="W287" s="1900"/>
      <c r="X287" s="1896"/>
      <c r="Y287" s="1897"/>
      <c r="Z287" s="734"/>
      <c r="AA287" s="734"/>
      <c r="AB287" s="734"/>
      <c r="AC287" s="734"/>
    </row>
    <row r="288" spans="1:29" s="19" customFormat="1" ht="33" customHeight="1">
      <c r="A288" s="1875" t="s">
        <v>507</v>
      </c>
      <c r="B288" s="1901" t="s">
        <v>284</v>
      </c>
      <c r="C288" s="435"/>
      <c r="D288" s="435">
        <v>5</v>
      </c>
      <c r="E288" s="1136"/>
      <c r="F288" s="1902"/>
      <c r="G288" s="1094">
        <v>3</v>
      </c>
      <c r="H288" s="434">
        <f>G288*30</f>
        <v>90</v>
      </c>
      <c r="I288" s="433">
        <f aca="true" t="shared" si="71" ref="I288:I298">J288+K288+L288</f>
        <v>45</v>
      </c>
      <c r="J288" s="434">
        <v>30</v>
      </c>
      <c r="K288" s="435">
        <v>8</v>
      </c>
      <c r="L288" s="435">
        <v>7</v>
      </c>
      <c r="M288" s="617">
        <f>H288-I288</f>
        <v>45</v>
      </c>
      <c r="N288" s="437"/>
      <c r="O288" s="437"/>
      <c r="P288" s="437"/>
      <c r="Q288" s="437"/>
      <c r="R288" s="437"/>
      <c r="S288" s="437"/>
      <c r="T288" s="437">
        <v>3</v>
      </c>
      <c r="U288" s="437"/>
      <c r="V288" s="437"/>
      <c r="W288" s="437"/>
      <c r="X288" s="437"/>
      <c r="Y288" s="437"/>
      <c r="Z288" s="734"/>
      <c r="AA288" s="734"/>
      <c r="AB288" s="734"/>
      <c r="AC288" s="734"/>
    </row>
    <row r="289" spans="1:29" s="19" customFormat="1" ht="33" customHeight="1">
      <c r="A289" s="1875" t="s">
        <v>508</v>
      </c>
      <c r="B289" s="1901" t="s">
        <v>284</v>
      </c>
      <c r="C289" s="435" t="s">
        <v>567</v>
      </c>
      <c r="D289" s="1136"/>
      <c r="E289" s="1136"/>
      <c r="F289" s="1902"/>
      <c r="G289" s="1094">
        <v>2.5</v>
      </c>
      <c r="H289" s="434">
        <f>G289*30</f>
        <v>75</v>
      </c>
      <c r="I289" s="433">
        <f t="shared" si="71"/>
        <v>45</v>
      </c>
      <c r="J289" s="434">
        <v>27</v>
      </c>
      <c r="K289" s="435">
        <v>9</v>
      </c>
      <c r="L289" s="435">
        <v>9</v>
      </c>
      <c r="M289" s="617">
        <f>H289-I289</f>
        <v>30</v>
      </c>
      <c r="N289" s="437"/>
      <c r="O289" s="437"/>
      <c r="P289" s="437"/>
      <c r="Q289" s="437"/>
      <c r="R289" s="437"/>
      <c r="S289" s="437"/>
      <c r="T289" s="437"/>
      <c r="U289" s="437">
        <v>5</v>
      </c>
      <c r="V289" s="437"/>
      <c r="W289" s="437"/>
      <c r="X289" s="437"/>
      <c r="Y289" s="437"/>
      <c r="Z289" s="734"/>
      <c r="AA289" s="734"/>
      <c r="AB289" s="734"/>
      <c r="AC289" s="734"/>
    </row>
    <row r="290" spans="1:29" s="19" customFormat="1" ht="24.75" customHeight="1">
      <c r="A290" s="1881" t="s">
        <v>509</v>
      </c>
      <c r="B290" s="1903" t="s">
        <v>67</v>
      </c>
      <c r="C290" s="617"/>
      <c r="D290" s="617">
        <v>5</v>
      </c>
      <c r="E290" s="617"/>
      <c r="F290" s="1902"/>
      <c r="G290" s="1095">
        <v>6</v>
      </c>
      <c r="H290" s="1096">
        <f t="shared" si="68"/>
        <v>180</v>
      </c>
      <c r="I290" s="649">
        <f t="shared" si="71"/>
        <v>90</v>
      </c>
      <c r="J290" s="1097">
        <v>60</v>
      </c>
      <c r="K290" s="1097">
        <v>8</v>
      </c>
      <c r="L290" s="1097">
        <v>22</v>
      </c>
      <c r="M290" s="1097">
        <f t="shared" si="70"/>
        <v>90</v>
      </c>
      <c r="N290" s="1098"/>
      <c r="O290" s="617"/>
      <c r="P290" s="617"/>
      <c r="Q290" s="617"/>
      <c r="R290" s="617"/>
      <c r="S290" s="617"/>
      <c r="T290" s="617">
        <v>6</v>
      </c>
      <c r="U290" s="617"/>
      <c r="V290" s="617"/>
      <c r="W290" s="617"/>
      <c r="X290" s="617"/>
      <c r="Y290" s="617"/>
      <c r="Z290" s="734"/>
      <c r="AA290" s="734"/>
      <c r="AB290" s="734"/>
      <c r="AC290" s="734"/>
    </row>
    <row r="291" spans="1:29" s="19" customFormat="1" ht="32.25" customHeight="1">
      <c r="A291" s="1904" t="s">
        <v>510</v>
      </c>
      <c r="B291" s="1905" t="s">
        <v>293</v>
      </c>
      <c r="C291" s="458"/>
      <c r="D291" s="456"/>
      <c r="E291" s="456"/>
      <c r="F291" s="1533"/>
      <c r="G291" s="471">
        <f>SUM(G292:G293)</f>
        <v>5</v>
      </c>
      <c r="H291" s="1091">
        <f t="shared" si="68"/>
        <v>150</v>
      </c>
      <c r="I291" s="473">
        <f t="shared" si="71"/>
        <v>85</v>
      </c>
      <c r="J291" s="474">
        <f>SUM(J292:J293)</f>
        <v>45</v>
      </c>
      <c r="K291" s="474"/>
      <c r="L291" s="474">
        <f>SUM(L292:L293)</f>
        <v>40</v>
      </c>
      <c r="M291" s="474">
        <f>SUM(M292:M293)</f>
        <v>65</v>
      </c>
      <c r="N291" s="1092"/>
      <c r="O291" s="456"/>
      <c r="P291" s="457"/>
      <c r="Q291" s="458"/>
      <c r="R291" s="456"/>
      <c r="S291" s="477"/>
      <c r="T291" s="478"/>
      <c r="U291" s="456"/>
      <c r="V291" s="477"/>
      <c r="W291" s="478"/>
      <c r="X291" s="1906"/>
      <c r="Y291" s="1907"/>
      <c r="Z291" s="734"/>
      <c r="AA291" s="734"/>
      <c r="AB291" s="734"/>
      <c r="AC291" s="734"/>
    </row>
    <row r="292" spans="1:29" s="19" customFormat="1" ht="32.25" customHeight="1">
      <c r="A292" s="1908" t="s">
        <v>628</v>
      </c>
      <c r="B292" s="1909" t="s">
        <v>293</v>
      </c>
      <c r="C292" s="487">
        <v>7</v>
      </c>
      <c r="D292" s="485"/>
      <c r="E292" s="485"/>
      <c r="F292" s="1910"/>
      <c r="G292" s="1087">
        <v>4</v>
      </c>
      <c r="H292" s="1088">
        <f>G292*30</f>
        <v>120</v>
      </c>
      <c r="I292" s="1089">
        <f t="shared" si="71"/>
        <v>75</v>
      </c>
      <c r="J292" s="440">
        <v>45</v>
      </c>
      <c r="K292" s="440"/>
      <c r="L292" s="440">
        <v>30</v>
      </c>
      <c r="M292" s="441">
        <f>H292-I292</f>
        <v>45</v>
      </c>
      <c r="N292" s="1090"/>
      <c r="O292" s="456"/>
      <c r="P292" s="457"/>
      <c r="Q292" s="458"/>
      <c r="R292" s="456"/>
      <c r="S292" s="477"/>
      <c r="T292" s="478"/>
      <c r="U292" s="456"/>
      <c r="V292" s="457"/>
      <c r="W292" s="617">
        <v>5</v>
      </c>
      <c r="X292" s="617"/>
      <c r="Y292" s="1911"/>
      <c r="Z292" s="734"/>
      <c r="AA292" s="734"/>
      <c r="AB292" s="734"/>
      <c r="AC292" s="734"/>
    </row>
    <row r="293" spans="1:29" s="19" customFormat="1" ht="32.25" customHeight="1">
      <c r="A293" s="1912" t="s">
        <v>629</v>
      </c>
      <c r="B293" s="1909" t="s">
        <v>630</v>
      </c>
      <c r="C293" s="487"/>
      <c r="D293" s="485"/>
      <c r="E293" s="485"/>
      <c r="F293" s="1913" t="s">
        <v>569</v>
      </c>
      <c r="G293" s="821">
        <v>1</v>
      </c>
      <c r="H293" s="1551">
        <f>G293*30</f>
        <v>30</v>
      </c>
      <c r="I293" s="1089">
        <f t="shared" si="71"/>
        <v>10</v>
      </c>
      <c r="J293" s="1906"/>
      <c r="K293" s="1906"/>
      <c r="L293" s="1906">
        <v>10</v>
      </c>
      <c r="M293" s="441">
        <f>H293-I293</f>
        <v>20</v>
      </c>
      <c r="N293" s="1086"/>
      <c r="O293" s="485"/>
      <c r="P293" s="486"/>
      <c r="Q293" s="487"/>
      <c r="R293" s="485"/>
      <c r="S293" s="488"/>
      <c r="T293" s="489"/>
      <c r="U293" s="485"/>
      <c r="V293" s="488"/>
      <c r="W293" s="489"/>
      <c r="X293" s="485">
        <v>1</v>
      </c>
      <c r="Y293" s="755"/>
      <c r="Z293" s="734"/>
      <c r="AA293" s="734"/>
      <c r="AB293" s="734"/>
      <c r="AC293" s="734"/>
    </row>
    <row r="294" spans="1:29" s="19" customFormat="1" ht="35.25" customHeight="1" thickBot="1">
      <c r="A294" s="834" t="s">
        <v>511</v>
      </c>
      <c r="B294" s="835" t="s">
        <v>529</v>
      </c>
      <c r="C294" s="450"/>
      <c r="D294" s="448">
        <v>7</v>
      </c>
      <c r="E294" s="448"/>
      <c r="F294" s="1914"/>
      <c r="G294" s="442">
        <v>3</v>
      </c>
      <c r="H294" s="443">
        <f t="shared" si="68"/>
        <v>90</v>
      </c>
      <c r="I294" s="444">
        <f t="shared" si="71"/>
        <v>30</v>
      </c>
      <c r="J294" s="445">
        <v>0</v>
      </c>
      <c r="K294" s="445"/>
      <c r="L294" s="445">
        <v>30</v>
      </c>
      <c r="M294" s="446">
        <f t="shared" si="70"/>
        <v>60</v>
      </c>
      <c r="N294" s="447"/>
      <c r="O294" s="448"/>
      <c r="P294" s="449"/>
      <c r="Q294" s="450"/>
      <c r="R294" s="448"/>
      <c r="S294" s="451"/>
      <c r="T294" s="836"/>
      <c r="U294" s="448"/>
      <c r="V294" s="451"/>
      <c r="W294" s="836">
        <v>2</v>
      </c>
      <c r="X294" s="1915"/>
      <c r="Y294" s="1916"/>
      <c r="Z294" s="734"/>
      <c r="AA294" s="734"/>
      <c r="AB294" s="734"/>
      <c r="AC294" s="734"/>
    </row>
    <row r="295" spans="1:29" s="19" customFormat="1" ht="24.75" customHeight="1">
      <c r="A295" s="2686" t="s">
        <v>583</v>
      </c>
      <c r="B295" s="2687"/>
      <c r="C295" s="458"/>
      <c r="D295" s="456" t="s">
        <v>567</v>
      </c>
      <c r="E295" s="456"/>
      <c r="F295" s="1533"/>
      <c r="G295" s="837">
        <v>3</v>
      </c>
      <c r="H295" s="452">
        <f>G295*30</f>
        <v>90</v>
      </c>
      <c r="I295" s="453">
        <f t="shared" si="71"/>
        <v>36</v>
      </c>
      <c r="J295" s="453">
        <v>27</v>
      </c>
      <c r="K295" s="453">
        <v>9</v>
      </c>
      <c r="L295" s="453"/>
      <c r="M295" s="454">
        <f>H295-I295</f>
        <v>54</v>
      </c>
      <c r="N295" s="455"/>
      <c r="O295" s="456"/>
      <c r="P295" s="457"/>
      <c r="Q295" s="458"/>
      <c r="R295" s="456"/>
      <c r="S295" s="457"/>
      <c r="T295" s="459"/>
      <c r="U295" s="456">
        <v>4</v>
      </c>
      <c r="V295" s="477"/>
      <c r="W295" s="478"/>
      <c r="X295" s="456"/>
      <c r="Y295" s="457"/>
      <c r="Z295" s="734"/>
      <c r="AA295" s="734"/>
      <c r="AB295" s="734"/>
      <c r="AC295" s="734"/>
    </row>
    <row r="296" spans="1:29" s="19" customFormat="1" ht="21" customHeight="1">
      <c r="A296" s="2686" t="s">
        <v>584</v>
      </c>
      <c r="B296" s="2687"/>
      <c r="C296" s="1917"/>
      <c r="D296" s="1918" t="s">
        <v>585</v>
      </c>
      <c r="E296" s="1919"/>
      <c r="F296" s="1920"/>
      <c r="G296" s="460">
        <v>6</v>
      </c>
      <c r="H296" s="461">
        <f>G296*30</f>
        <v>180</v>
      </c>
      <c r="I296" s="453">
        <f t="shared" si="71"/>
        <v>60</v>
      </c>
      <c r="J296" s="453">
        <v>40</v>
      </c>
      <c r="K296" s="453">
        <v>10</v>
      </c>
      <c r="L296" s="453">
        <v>10</v>
      </c>
      <c r="M296" s="454">
        <f>H296-I296</f>
        <v>120</v>
      </c>
      <c r="N296" s="462"/>
      <c r="O296" s="453"/>
      <c r="P296" s="463"/>
      <c r="Q296" s="464"/>
      <c r="R296" s="453"/>
      <c r="S296" s="463"/>
      <c r="T296" s="464"/>
      <c r="U296" s="453"/>
      <c r="V296" s="1921">
        <v>6</v>
      </c>
      <c r="W296" s="1922"/>
      <c r="X296" s="467"/>
      <c r="Y296" s="470"/>
      <c r="Z296" s="734"/>
      <c r="AA296" s="734"/>
      <c r="AB296" s="734"/>
      <c r="AC296" s="734"/>
    </row>
    <row r="297" spans="1:29" s="19" customFormat="1" ht="24.75" customHeight="1">
      <c r="A297" s="2695" t="s">
        <v>586</v>
      </c>
      <c r="B297" s="2696"/>
      <c r="C297" s="1923"/>
      <c r="D297" s="597">
        <v>7</v>
      </c>
      <c r="E297" s="1924"/>
      <c r="F297" s="1925"/>
      <c r="G297" s="465">
        <v>3</v>
      </c>
      <c r="H297" s="461">
        <f>G297*30</f>
        <v>90</v>
      </c>
      <c r="I297" s="466">
        <f t="shared" si="71"/>
        <v>30</v>
      </c>
      <c r="J297" s="467">
        <v>10</v>
      </c>
      <c r="K297" s="467">
        <v>20</v>
      </c>
      <c r="L297" s="467"/>
      <c r="M297" s="468">
        <f>H297-I297</f>
        <v>60</v>
      </c>
      <c r="N297" s="469"/>
      <c r="O297" s="467"/>
      <c r="P297" s="470"/>
      <c r="Q297" s="461"/>
      <c r="R297" s="467"/>
      <c r="S297" s="470"/>
      <c r="T297" s="461"/>
      <c r="U297" s="467"/>
      <c r="V297" s="1921"/>
      <c r="W297" s="1922">
        <v>2</v>
      </c>
      <c r="X297" s="467"/>
      <c r="Y297" s="470"/>
      <c r="Z297" s="734"/>
      <c r="AA297" s="734"/>
      <c r="AB297" s="734"/>
      <c r="AC297" s="734"/>
    </row>
    <row r="298" spans="1:29" s="19" customFormat="1" ht="24.75" customHeight="1" thickBot="1">
      <c r="A298" s="2665" t="s">
        <v>587</v>
      </c>
      <c r="B298" s="2666"/>
      <c r="C298" s="1926"/>
      <c r="D298" s="1927" t="s">
        <v>570</v>
      </c>
      <c r="E298" s="1928"/>
      <c r="F298" s="1929"/>
      <c r="G298" s="1930">
        <v>3</v>
      </c>
      <c r="H298" s="461">
        <f>G298*30</f>
        <v>90</v>
      </c>
      <c r="I298" s="530">
        <f t="shared" si="71"/>
        <v>32</v>
      </c>
      <c r="J298" s="530">
        <v>24</v>
      </c>
      <c r="K298" s="530"/>
      <c r="L298" s="530">
        <v>8</v>
      </c>
      <c r="M298" s="531">
        <f>H298-I298</f>
        <v>58</v>
      </c>
      <c r="N298" s="1931"/>
      <c r="O298" s="1932"/>
      <c r="P298" s="1933"/>
      <c r="Q298" s="1934"/>
      <c r="R298" s="1932"/>
      <c r="S298" s="1933"/>
      <c r="T298" s="1934"/>
      <c r="U298" s="1932"/>
      <c r="V298" s="1935"/>
      <c r="W298" s="1936"/>
      <c r="X298" s="1932"/>
      <c r="Y298" s="1933">
        <v>4</v>
      </c>
      <c r="Z298" s="734"/>
      <c r="AA298" s="734"/>
      <c r="AB298" s="734"/>
      <c r="AC298" s="734"/>
    </row>
    <row r="299" spans="1:29" s="19" customFormat="1" ht="24.75" customHeight="1" thickBot="1">
      <c r="A299" s="2688" t="s">
        <v>530</v>
      </c>
      <c r="B299" s="2689"/>
      <c r="C299" s="2689"/>
      <c r="D299" s="2689"/>
      <c r="E299" s="2689"/>
      <c r="F299" s="2689"/>
      <c r="G299" s="2689"/>
      <c r="H299" s="2689"/>
      <c r="I299" s="2689"/>
      <c r="J299" s="2689"/>
      <c r="K299" s="2689"/>
      <c r="L299" s="2689"/>
      <c r="M299" s="2689"/>
      <c r="N299" s="2690"/>
      <c r="O299" s="2690"/>
      <c r="P299" s="2690"/>
      <c r="Q299" s="2690"/>
      <c r="R299" s="2690"/>
      <c r="S299" s="2690"/>
      <c r="T299" s="2690"/>
      <c r="U299" s="2690"/>
      <c r="V299" s="2690"/>
      <c r="W299" s="2690"/>
      <c r="X299" s="2690"/>
      <c r="Y299" s="2691"/>
      <c r="Z299" s="734"/>
      <c r="AA299" s="734"/>
      <c r="AB299" s="734"/>
      <c r="AC299" s="734"/>
    </row>
    <row r="300" spans="1:29" s="19" customFormat="1" ht="31.5" customHeight="1">
      <c r="A300" s="1208" t="s">
        <v>435</v>
      </c>
      <c r="B300" s="505" t="s">
        <v>294</v>
      </c>
      <c r="C300" s="1258"/>
      <c r="D300" s="1208" t="s">
        <v>568</v>
      </c>
      <c r="E300" s="1208"/>
      <c r="F300" s="1623"/>
      <c r="G300" s="1057">
        <v>3</v>
      </c>
      <c r="H300" s="1937">
        <f>G300*30</f>
        <v>90</v>
      </c>
      <c r="I300" s="439">
        <f>J300+K300+L300</f>
        <v>30</v>
      </c>
      <c r="J300" s="1938">
        <v>20</v>
      </c>
      <c r="K300" s="1252">
        <v>10</v>
      </c>
      <c r="L300" s="1252"/>
      <c r="M300" s="1537">
        <f>H300-I300</f>
        <v>60</v>
      </c>
      <c r="N300" s="1202"/>
      <c r="O300" s="1208"/>
      <c r="P300" s="1209"/>
      <c r="Q300" s="1258"/>
      <c r="R300" s="1208"/>
      <c r="S300" s="1209"/>
      <c r="T300" s="1258"/>
      <c r="U300" s="1208"/>
      <c r="V300" s="1259">
        <v>3</v>
      </c>
      <c r="W300" s="1260"/>
      <c r="X300" s="1208"/>
      <c r="Y300" s="1209"/>
      <c r="Z300" s="734"/>
      <c r="AA300" s="734"/>
      <c r="AB300" s="734"/>
      <c r="AC300" s="734"/>
    </row>
    <row r="301" spans="1:29" s="19" customFormat="1" ht="28.5" customHeight="1">
      <c r="A301" s="1208" t="s">
        <v>436</v>
      </c>
      <c r="B301" s="505" t="s">
        <v>295</v>
      </c>
      <c r="C301" s="1258"/>
      <c r="D301" s="1208">
        <v>7</v>
      </c>
      <c r="E301" s="1208"/>
      <c r="F301" s="1623"/>
      <c r="G301" s="1057">
        <v>3</v>
      </c>
      <c r="H301" s="1937">
        <f>G301*30</f>
        <v>90</v>
      </c>
      <c r="I301" s="439">
        <f>J301+K301+L301</f>
        <v>30</v>
      </c>
      <c r="J301" s="1938">
        <v>10</v>
      </c>
      <c r="K301" s="1252">
        <v>20</v>
      </c>
      <c r="L301" s="1252"/>
      <c r="M301" s="1537">
        <f>H301-I301</f>
        <v>60</v>
      </c>
      <c r="N301" s="1202"/>
      <c r="O301" s="1208"/>
      <c r="P301" s="1209"/>
      <c r="Q301" s="1258"/>
      <c r="R301" s="1208"/>
      <c r="S301" s="1209"/>
      <c r="T301" s="1258"/>
      <c r="U301" s="1208"/>
      <c r="V301" s="1259"/>
      <c r="W301" s="1260">
        <v>2</v>
      </c>
      <c r="X301" s="1208"/>
      <c r="Y301" s="1209"/>
      <c r="Z301" s="734"/>
      <c r="AA301" s="734"/>
      <c r="AB301" s="734"/>
      <c r="AC301" s="734"/>
    </row>
    <row r="302" spans="1:29" s="19" customFormat="1" ht="24.75" customHeight="1">
      <c r="A302" s="440" t="s">
        <v>437</v>
      </c>
      <c r="B302" s="1905" t="s">
        <v>296</v>
      </c>
      <c r="C302" s="1939"/>
      <c r="D302" s="440" t="s">
        <v>570</v>
      </c>
      <c r="E302" s="440"/>
      <c r="F302" s="1940"/>
      <c r="G302" s="1941">
        <v>3</v>
      </c>
      <c r="H302" s="1942">
        <f>G302*30</f>
        <v>90</v>
      </c>
      <c r="I302" s="1943">
        <f>J302+K302+L302</f>
        <v>32</v>
      </c>
      <c r="J302" s="1944">
        <v>24</v>
      </c>
      <c r="K302" s="1945"/>
      <c r="L302" s="1945">
        <v>8</v>
      </c>
      <c r="M302" s="1946">
        <f>H302-I302</f>
        <v>58</v>
      </c>
      <c r="N302" s="1947"/>
      <c r="O302" s="440"/>
      <c r="P302" s="1948"/>
      <c r="Q302" s="1939"/>
      <c r="R302" s="440"/>
      <c r="S302" s="1948"/>
      <c r="T302" s="1939"/>
      <c r="U302" s="440"/>
      <c r="V302" s="441"/>
      <c r="W302" s="1949"/>
      <c r="X302" s="440"/>
      <c r="Y302" s="1948">
        <v>4</v>
      </c>
      <c r="Z302" s="734"/>
      <c r="AA302" s="734"/>
      <c r="AB302" s="734"/>
      <c r="AC302" s="734"/>
    </row>
    <row r="303" spans="1:29" s="19" customFormat="1" ht="39.75" customHeight="1">
      <c r="A303" s="1209" t="s">
        <v>438</v>
      </c>
      <c r="B303" s="1950" t="s">
        <v>439</v>
      </c>
      <c r="C303" s="985"/>
      <c r="D303" s="617" t="s">
        <v>568</v>
      </c>
      <c r="E303" s="617"/>
      <c r="F303" s="1951"/>
      <c r="G303" s="1555">
        <v>3</v>
      </c>
      <c r="H303" s="1556">
        <f>G303*30</f>
        <v>90</v>
      </c>
      <c r="I303" s="649">
        <f>J303+K303+L303</f>
        <v>30</v>
      </c>
      <c r="J303" s="1097">
        <v>20</v>
      </c>
      <c r="K303" s="1097"/>
      <c r="L303" s="1097">
        <v>10</v>
      </c>
      <c r="M303" s="1952">
        <f>H303-I303</f>
        <v>60</v>
      </c>
      <c r="N303" s="1953"/>
      <c r="O303" s="617"/>
      <c r="P303" s="436"/>
      <c r="Q303" s="1954"/>
      <c r="R303" s="617"/>
      <c r="S303" s="436"/>
      <c r="T303" s="1954"/>
      <c r="U303" s="617"/>
      <c r="V303" s="488">
        <v>3</v>
      </c>
      <c r="W303" s="489"/>
      <c r="X303" s="485"/>
      <c r="Y303" s="486"/>
      <c r="Z303" s="734"/>
      <c r="AA303" s="734"/>
      <c r="AB303" s="734"/>
      <c r="AC303" s="734"/>
    </row>
    <row r="304" spans="1:29" s="19" customFormat="1" ht="39.75" customHeight="1" thickBot="1">
      <c r="A304" s="1955" t="s">
        <v>440</v>
      </c>
      <c r="B304" s="1956" t="s">
        <v>299</v>
      </c>
      <c r="C304" s="752"/>
      <c r="D304" s="744" t="s">
        <v>567</v>
      </c>
      <c r="E304" s="744"/>
      <c r="F304" s="1625"/>
      <c r="G304" s="495">
        <v>3</v>
      </c>
      <c r="H304" s="496">
        <f>G304*30</f>
        <v>90</v>
      </c>
      <c r="I304" s="497">
        <f>J304+K304+L304</f>
        <v>36</v>
      </c>
      <c r="J304" s="498">
        <v>27</v>
      </c>
      <c r="K304" s="499"/>
      <c r="L304" s="499">
        <v>9</v>
      </c>
      <c r="M304" s="500">
        <f>H304-I304</f>
        <v>54</v>
      </c>
      <c r="N304" s="501"/>
      <c r="O304" s="502"/>
      <c r="P304" s="503"/>
      <c r="Q304" s="504"/>
      <c r="R304" s="502"/>
      <c r="S304" s="503"/>
      <c r="T304" s="504"/>
      <c r="U304" s="838">
        <v>4</v>
      </c>
      <c r="V304" s="1957"/>
      <c r="W304" s="1958"/>
      <c r="X304" s="1906"/>
      <c r="Y304" s="1907"/>
      <c r="Z304" s="734"/>
      <c r="AA304" s="734"/>
      <c r="AB304" s="734"/>
      <c r="AC304" s="734"/>
    </row>
    <row r="305" spans="1:29" s="19" customFormat="1" ht="24.75" customHeight="1" thickBot="1">
      <c r="A305" s="2679" t="s">
        <v>532</v>
      </c>
      <c r="B305" s="2680"/>
      <c r="C305" s="2680"/>
      <c r="D305" s="2680"/>
      <c r="E305" s="2680"/>
      <c r="F305" s="2680"/>
      <c r="G305" s="2680"/>
      <c r="H305" s="2680"/>
      <c r="I305" s="2680"/>
      <c r="J305" s="2680"/>
      <c r="K305" s="2680"/>
      <c r="L305" s="2680"/>
      <c r="M305" s="2680"/>
      <c r="N305" s="2681"/>
      <c r="O305" s="2681"/>
      <c r="P305" s="2681"/>
      <c r="Q305" s="2681"/>
      <c r="R305" s="2681"/>
      <c r="S305" s="2681"/>
      <c r="T305" s="2681"/>
      <c r="U305" s="2681"/>
      <c r="V305" s="2681"/>
      <c r="W305" s="2681"/>
      <c r="X305" s="2681"/>
      <c r="Y305" s="2682"/>
      <c r="Z305" s="734"/>
      <c r="AA305" s="734"/>
      <c r="AB305" s="734"/>
      <c r="AC305" s="734"/>
    </row>
    <row r="306" spans="1:29" s="19" customFormat="1" ht="24.75" customHeight="1">
      <c r="A306" s="1208" t="s">
        <v>435</v>
      </c>
      <c r="B306" s="524" t="s">
        <v>297</v>
      </c>
      <c r="C306" s="1959"/>
      <c r="D306" s="1960" t="s">
        <v>568</v>
      </c>
      <c r="E306" s="1960"/>
      <c r="F306" s="1961"/>
      <c r="G306" s="1057">
        <v>3</v>
      </c>
      <c r="H306" s="1937">
        <f aca="true" t="shared" si="72" ref="H306:H311">G306*30</f>
        <v>90</v>
      </c>
      <c r="I306" s="439">
        <f>J306+K306+L306</f>
        <v>30</v>
      </c>
      <c r="J306" s="1962">
        <v>20</v>
      </c>
      <c r="K306" s="1962">
        <v>10</v>
      </c>
      <c r="L306" s="1962"/>
      <c r="M306" s="1423">
        <f>H306-I306</f>
        <v>60</v>
      </c>
      <c r="N306" s="1963"/>
      <c r="O306" s="1960"/>
      <c r="P306" s="1964"/>
      <c r="Q306" s="1959"/>
      <c r="R306" s="1960"/>
      <c r="S306" s="1965"/>
      <c r="T306" s="1966"/>
      <c r="U306" s="1960"/>
      <c r="V306" s="1965">
        <v>3</v>
      </c>
      <c r="W306" s="1966"/>
      <c r="X306" s="1960"/>
      <c r="Y306" s="1964"/>
      <c r="Z306" s="734"/>
      <c r="AA306" s="734"/>
      <c r="AB306" s="734"/>
      <c r="AC306" s="734"/>
    </row>
    <row r="307" spans="1:29" s="19" customFormat="1" ht="24.75" customHeight="1">
      <c r="A307" s="1208" t="s">
        <v>436</v>
      </c>
      <c r="B307" s="505" t="s">
        <v>298</v>
      </c>
      <c r="C307" s="458"/>
      <c r="D307" s="456">
        <v>7</v>
      </c>
      <c r="E307" s="456"/>
      <c r="F307" s="1533"/>
      <c r="G307" s="471">
        <v>3</v>
      </c>
      <c r="H307" s="472">
        <f t="shared" si="72"/>
        <v>90</v>
      </c>
      <c r="I307" s="473">
        <f>J307+K307+L307</f>
        <v>30</v>
      </c>
      <c r="J307" s="474">
        <v>10</v>
      </c>
      <c r="K307" s="474">
        <v>20</v>
      </c>
      <c r="L307" s="474"/>
      <c r="M307" s="475">
        <f>H307-I307</f>
        <v>60</v>
      </c>
      <c r="N307" s="476"/>
      <c r="O307" s="456"/>
      <c r="P307" s="457"/>
      <c r="Q307" s="458"/>
      <c r="R307" s="456"/>
      <c r="S307" s="477"/>
      <c r="T307" s="478"/>
      <c r="U307" s="456"/>
      <c r="V307" s="477"/>
      <c r="W307" s="478">
        <v>2</v>
      </c>
      <c r="X307" s="456"/>
      <c r="Y307" s="457"/>
      <c r="Z307" s="734"/>
      <c r="AA307" s="734"/>
      <c r="AB307" s="734"/>
      <c r="AC307" s="734"/>
    </row>
    <row r="308" spans="1:29" s="19" customFormat="1" ht="30.75" customHeight="1">
      <c r="A308" s="440" t="s">
        <v>437</v>
      </c>
      <c r="B308" s="1143" t="s">
        <v>441</v>
      </c>
      <c r="C308" s="487"/>
      <c r="D308" s="485" t="s">
        <v>567</v>
      </c>
      <c r="E308" s="485"/>
      <c r="F308" s="1910"/>
      <c r="G308" s="479">
        <v>3</v>
      </c>
      <c r="H308" s="480">
        <f t="shared" si="72"/>
        <v>90</v>
      </c>
      <c r="I308" s="481">
        <f>J308+K308+L308</f>
        <v>36</v>
      </c>
      <c r="J308" s="482">
        <v>27</v>
      </c>
      <c r="K308" s="483">
        <v>9</v>
      </c>
      <c r="L308" s="483"/>
      <c r="M308" s="475">
        <f>H308-I308</f>
        <v>54</v>
      </c>
      <c r="N308" s="484"/>
      <c r="O308" s="485"/>
      <c r="P308" s="486"/>
      <c r="Q308" s="487"/>
      <c r="R308" s="485"/>
      <c r="S308" s="488"/>
      <c r="T308" s="489"/>
      <c r="U308" s="485">
        <v>4</v>
      </c>
      <c r="V308" s="488"/>
      <c r="W308" s="489"/>
      <c r="X308" s="485"/>
      <c r="Y308" s="486"/>
      <c r="Z308" s="734"/>
      <c r="AA308" s="734"/>
      <c r="AB308" s="734"/>
      <c r="AC308" s="734"/>
    </row>
    <row r="309" spans="1:29" s="19" customFormat="1" ht="35.25" customHeight="1">
      <c r="A309" s="1209" t="s">
        <v>438</v>
      </c>
      <c r="B309" s="1967" t="s">
        <v>289</v>
      </c>
      <c r="C309" s="458"/>
      <c r="D309" s="456" t="s">
        <v>568</v>
      </c>
      <c r="E309" s="456"/>
      <c r="F309" s="1533"/>
      <c r="G309" s="490">
        <v>3</v>
      </c>
      <c r="H309" s="491">
        <f t="shared" si="72"/>
        <v>90</v>
      </c>
      <c r="I309" s="492">
        <f>J309+K309+L309</f>
        <v>30</v>
      </c>
      <c r="J309" s="493">
        <v>20</v>
      </c>
      <c r="K309" s="493">
        <v>10</v>
      </c>
      <c r="L309" s="493"/>
      <c r="M309" s="494">
        <f>H309-I309</f>
        <v>60</v>
      </c>
      <c r="N309" s="476"/>
      <c r="O309" s="456"/>
      <c r="P309" s="457"/>
      <c r="Q309" s="458"/>
      <c r="R309" s="456"/>
      <c r="S309" s="477"/>
      <c r="T309" s="478"/>
      <c r="U309" s="456"/>
      <c r="V309" s="477">
        <v>3</v>
      </c>
      <c r="W309" s="478"/>
      <c r="X309" s="456"/>
      <c r="Y309" s="457"/>
      <c r="Z309" s="734"/>
      <c r="AA309" s="734"/>
      <c r="AB309" s="734"/>
      <c r="AC309" s="734"/>
    </row>
    <row r="310" spans="1:29" s="19" customFormat="1" ht="54" customHeight="1" thickBot="1">
      <c r="A310" s="1906" t="s">
        <v>440</v>
      </c>
      <c r="B310" s="1968" t="s">
        <v>531</v>
      </c>
      <c r="C310" s="1969"/>
      <c r="D310" s="1906" t="s">
        <v>570</v>
      </c>
      <c r="E310" s="1906"/>
      <c r="F310" s="1970"/>
      <c r="G310" s="1971">
        <v>3</v>
      </c>
      <c r="H310" s="1972">
        <f t="shared" si="72"/>
        <v>90</v>
      </c>
      <c r="I310" s="497">
        <f>J310+K310+L310</f>
        <v>32</v>
      </c>
      <c r="J310" s="499">
        <v>24</v>
      </c>
      <c r="K310" s="499">
        <v>8</v>
      </c>
      <c r="L310" s="499"/>
      <c r="M310" s="1973">
        <f>H310-I310</f>
        <v>58</v>
      </c>
      <c r="N310" s="1974"/>
      <c r="O310" s="448"/>
      <c r="P310" s="449"/>
      <c r="Q310" s="450"/>
      <c r="R310" s="448"/>
      <c r="S310" s="451"/>
      <c r="T310" s="836"/>
      <c r="U310" s="448"/>
      <c r="V310" s="451"/>
      <c r="W310" s="836"/>
      <c r="X310" s="448"/>
      <c r="Y310" s="449">
        <v>4</v>
      </c>
      <c r="Z310" s="734"/>
      <c r="AA310" s="734"/>
      <c r="AB310" s="734"/>
      <c r="AC310" s="734"/>
    </row>
    <row r="311" spans="1:29" s="19" customFormat="1" ht="24.75" customHeight="1" thickBot="1">
      <c r="A311" s="2683" t="s">
        <v>307</v>
      </c>
      <c r="B311" s="2684"/>
      <c r="C311" s="2684"/>
      <c r="D311" s="2684"/>
      <c r="E311" s="2684"/>
      <c r="F311" s="2685"/>
      <c r="G311" s="1975">
        <f>G261+G262+G265+G268+G269+G272+G276+G281+G287+G290+G291+G294+G295+G296+G297+G298</f>
        <v>86</v>
      </c>
      <c r="H311" s="1976">
        <f t="shared" si="72"/>
        <v>2580</v>
      </c>
      <c r="I311" s="1977">
        <f>I261+I262+I265+I268+I269+I272+I276+I281+I287+I290+I291+I294+I295+I296+I297+I298</f>
        <v>1262</v>
      </c>
      <c r="J311" s="1977">
        <f>J261+J262+J265+J268+J269+J272+J276+J281+J287+J290+J291+J294+J295+J296+J297+J298</f>
        <v>755</v>
      </c>
      <c r="K311" s="1977">
        <f>K261+K262+K265+K268+K269+K272+K276+K281+K287+K290+K291+K294+K295+K296+K297+K298</f>
        <v>219</v>
      </c>
      <c r="L311" s="1977">
        <f>L261+L262+L265+L268+L269+L272+L276+L281+L287+L290+L291+L294+L295+L296+L297+L298</f>
        <v>288</v>
      </c>
      <c r="M311" s="1977">
        <f>M261+M262+M265+M268+M269+M272+M276+M281+M287+M290+M291+M294+M295+M296+M297+M298</f>
        <v>1318</v>
      </c>
      <c r="N311" s="1978">
        <f aca="true" t="shared" si="73" ref="N311:V311">SUM(N261:N298)</f>
        <v>0</v>
      </c>
      <c r="O311" s="1976">
        <f t="shared" si="73"/>
        <v>0</v>
      </c>
      <c r="P311" s="1976">
        <f t="shared" si="73"/>
        <v>0</v>
      </c>
      <c r="Q311" s="1976">
        <f t="shared" si="73"/>
        <v>0</v>
      </c>
      <c r="R311" s="1976">
        <f t="shared" si="73"/>
        <v>5</v>
      </c>
      <c r="S311" s="1976">
        <f t="shared" si="73"/>
        <v>4</v>
      </c>
      <c r="T311" s="1976">
        <f t="shared" si="73"/>
        <v>17</v>
      </c>
      <c r="U311" s="1976">
        <f t="shared" si="73"/>
        <v>17</v>
      </c>
      <c r="V311" s="1976">
        <f t="shared" si="73"/>
        <v>21</v>
      </c>
      <c r="W311" s="1976">
        <v>19</v>
      </c>
      <c r="X311" s="1976">
        <v>19</v>
      </c>
      <c r="Y311" s="1979">
        <f>SUM(Y261:Y298)</f>
        <v>15</v>
      </c>
      <c r="Z311" s="734"/>
      <c r="AA311" s="734"/>
      <c r="AB311" s="734"/>
      <c r="AC311" s="734"/>
    </row>
    <row r="312" spans="1:29" s="19" customFormat="1" ht="17.25" customHeight="1">
      <c r="A312" s="1980"/>
      <c r="B312" s="1980"/>
      <c r="C312" s="1980"/>
      <c r="D312" s="1980"/>
      <c r="E312" s="1980"/>
      <c r="F312" s="1980"/>
      <c r="G312" s="1981"/>
      <c r="H312" s="1982"/>
      <c r="I312" s="1982"/>
      <c r="J312" s="1982"/>
      <c r="K312" s="1982"/>
      <c r="L312" s="1982"/>
      <c r="M312" s="1982"/>
      <c r="N312" s="1982"/>
      <c r="O312" s="1982"/>
      <c r="P312" s="1982"/>
      <c r="Q312" s="1982"/>
      <c r="R312" s="1982"/>
      <c r="S312" s="1982"/>
      <c r="T312" s="1982"/>
      <c r="U312" s="1982"/>
      <c r="V312" s="1982"/>
      <c r="W312" s="1982"/>
      <c r="X312" s="1982"/>
      <c r="Y312" s="1982"/>
      <c r="Z312" s="734"/>
      <c r="AA312" s="734"/>
      <c r="AB312" s="734"/>
      <c r="AC312" s="734"/>
    </row>
    <row r="313" spans="1:29" s="19" customFormat="1" ht="16.5" customHeight="1" thickBot="1">
      <c r="A313" s="2551" t="s">
        <v>613</v>
      </c>
      <c r="B313" s="2552"/>
      <c r="C313" s="2552"/>
      <c r="D313" s="2552"/>
      <c r="E313" s="2552"/>
      <c r="F313" s="2552"/>
      <c r="G313" s="2552"/>
      <c r="H313" s="2552"/>
      <c r="I313" s="2552"/>
      <c r="J313" s="2552"/>
      <c r="K313" s="2552"/>
      <c r="L313" s="2552"/>
      <c r="M313" s="2552"/>
      <c r="N313" s="2552"/>
      <c r="O313" s="2552"/>
      <c r="P313" s="2552"/>
      <c r="Q313" s="2552"/>
      <c r="R313" s="2552"/>
      <c r="S313" s="2552"/>
      <c r="T313" s="2552"/>
      <c r="U313" s="2552"/>
      <c r="V313" s="2552"/>
      <c r="W313" s="2552"/>
      <c r="X313" s="2552"/>
      <c r="Y313" s="2553"/>
      <c r="Z313" s="734"/>
      <c r="AA313" s="734"/>
      <c r="AB313" s="734"/>
      <c r="AC313" s="734"/>
    </row>
    <row r="314" spans="1:29" s="19" customFormat="1" ht="15.75">
      <c r="A314" s="524" t="s">
        <v>374</v>
      </c>
      <c r="B314" s="1983" t="s">
        <v>74</v>
      </c>
      <c r="C314" s="1984"/>
      <c r="D314" s="1985" t="s">
        <v>588</v>
      </c>
      <c r="E314" s="1985"/>
      <c r="F314" s="1564"/>
      <c r="G314" s="1986">
        <v>3</v>
      </c>
      <c r="H314" s="1535">
        <f aca="true" t="shared" si="74" ref="H314:H319">G314*30</f>
        <v>90</v>
      </c>
      <c r="I314" s="439">
        <v>60</v>
      </c>
      <c r="J314" s="1987"/>
      <c r="K314" s="1988"/>
      <c r="L314" s="1988">
        <v>60</v>
      </c>
      <c r="M314" s="1989">
        <f>H314-I314</f>
        <v>30</v>
      </c>
      <c r="N314" s="1272"/>
      <c r="O314" s="592"/>
      <c r="P314" s="721"/>
      <c r="Q314" s="1990"/>
      <c r="R314" s="1991"/>
      <c r="S314" s="1992"/>
      <c r="T314" s="1993"/>
      <c r="U314" s="1991"/>
      <c r="V314" s="1994"/>
      <c r="W314" s="1272"/>
      <c r="X314" s="592"/>
      <c r="Y314" s="721"/>
      <c r="Z314" s="734"/>
      <c r="AA314" s="734"/>
      <c r="AB314" s="734"/>
      <c r="AC314" s="734"/>
    </row>
    <row r="315" spans="1:29" s="19" customFormat="1" ht="15.75">
      <c r="A315" s="505" t="s">
        <v>375</v>
      </c>
      <c r="B315" s="1995" t="s">
        <v>75</v>
      </c>
      <c r="C315" s="1996"/>
      <c r="D315" s="603" t="s">
        <v>606</v>
      </c>
      <c r="E315" s="603"/>
      <c r="F315" s="527"/>
      <c r="G315" s="518">
        <v>4.5</v>
      </c>
      <c r="H315" s="1535">
        <f t="shared" si="74"/>
        <v>135</v>
      </c>
      <c r="I315" s="747">
        <v>90</v>
      </c>
      <c r="J315" s="574"/>
      <c r="K315" s="575"/>
      <c r="L315" s="575">
        <v>90</v>
      </c>
      <c r="M315" s="1989">
        <f>H315-I315</f>
        <v>45</v>
      </c>
      <c r="N315" s="1278"/>
      <c r="O315" s="567"/>
      <c r="P315" s="720"/>
      <c r="Q315" s="1997"/>
      <c r="R315" s="567"/>
      <c r="S315" s="1998"/>
      <c r="T315" s="517"/>
      <c r="U315" s="567"/>
      <c r="V315" s="1998"/>
      <c r="W315" s="1997"/>
      <c r="X315" s="567"/>
      <c r="Y315" s="720"/>
      <c r="Z315" s="734"/>
      <c r="AA315" s="734"/>
      <c r="AB315" s="734"/>
      <c r="AC315" s="734"/>
    </row>
    <row r="316" spans="1:29" s="19" customFormat="1" ht="31.5">
      <c r="A316" s="505" t="s">
        <v>376</v>
      </c>
      <c r="B316" s="1995" t="s">
        <v>76</v>
      </c>
      <c r="C316" s="1996"/>
      <c r="D316" s="603" t="s">
        <v>589</v>
      </c>
      <c r="E316" s="603"/>
      <c r="F316" s="527"/>
      <c r="G316" s="518">
        <v>2</v>
      </c>
      <c r="H316" s="1535">
        <f t="shared" si="74"/>
        <v>60</v>
      </c>
      <c r="I316" s="747">
        <v>60</v>
      </c>
      <c r="J316" s="574"/>
      <c r="K316" s="575"/>
      <c r="L316" s="575">
        <v>40</v>
      </c>
      <c r="M316" s="1989">
        <v>20</v>
      </c>
      <c r="N316" s="1278"/>
      <c r="O316" s="567"/>
      <c r="P316" s="720"/>
      <c r="Q316" s="1997"/>
      <c r="R316" s="567"/>
      <c r="S316" s="1998"/>
      <c r="T316" s="1997"/>
      <c r="U316" s="567"/>
      <c r="V316" s="1998"/>
      <c r="W316" s="1999"/>
      <c r="X316" s="567"/>
      <c r="Y316" s="720"/>
      <c r="Z316" s="734"/>
      <c r="AA316" s="734"/>
      <c r="AB316" s="734"/>
      <c r="AC316" s="734"/>
    </row>
    <row r="317" spans="1:29" s="19" customFormat="1" ht="15.75">
      <c r="A317" s="505" t="s">
        <v>377</v>
      </c>
      <c r="B317" s="1995" t="s">
        <v>31</v>
      </c>
      <c r="C317" s="1996"/>
      <c r="D317" s="603" t="s">
        <v>570</v>
      </c>
      <c r="E317" s="603"/>
      <c r="F317" s="527"/>
      <c r="G317" s="518">
        <v>5.5</v>
      </c>
      <c r="H317" s="1535">
        <f t="shared" si="74"/>
        <v>165</v>
      </c>
      <c r="I317" s="747">
        <v>105</v>
      </c>
      <c r="J317" s="574"/>
      <c r="K317" s="575"/>
      <c r="L317" s="575">
        <v>105</v>
      </c>
      <c r="M317" s="1989">
        <f>H317-I317</f>
        <v>60</v>
      </c>
      <c r="N317" s="1278"/>
      <c r="O317" s="567"/>
      <c r="P317" s="720"/>
      <c r="Q317" s="1997"/>
      <c r="R317" s="567"/>
      <c r="S317" s="1998"/>
      <c r="T317" s="1997"/>
      <c r="U317" s="567"/>
      <c r="V317" s="1998"/>
      <c r="W317" s="1362"/>
      <c r="X317" s="567"/>
      <c r="Y317" s="720"/>
      <c r="Z317" s="734"/>
      <c r="AA317" s="734"/>
      <c r="AB317" s="734"/>
      <c r="AC317" s="734"/>
    </row>
    <row r="318" spans="1:29" s="19" customFormat="1" ht="16.5" thickBot="1">
      <c r="A318" s="1624" t="s">
        <v>378</v>
      </c>
      <c r="B318" s="2000" t="s">
        <v>25</v>
      </c>
      <c r="C318" s="2001"/>
      <c r="D318" s="2002" t="s">
        <v>570</v>
      </c>
      <c r="E318" s="2002"/>
      <c r="F318" s="1598"/>
      <c r="G318" s="1599">
        <v>6</v>
      </c>
      <c r="H318" s="1893">
        <f t="shared" si="74"/>
        <v>180</v>
      </c>
      <c r="I318" s="1607"/>
      <c r="J318" s="1450"/>
      <c r="K318" s="1451"/>
      <c r="L318" s="1451"/>
      <c r="M318" s="1610">
        <v>180</v>
      </c>
      <c r="N318" s="1346"/>
      <c r="O318" s="1280"/>
      <c r="P318" s="1347"/>
      <c r="Q318" s="2003"/>
      <c r="R318" s="1280"/>
      <c r="S318" s="2004"/>
      <c r="T318" s="2003"/>
      <c r="U318" s="1280"/>
      <c r="V318" s="2004"/>
      <c r="W318" s="1346"/>
      <c r="X318" s="1280"/>
      <c r="Y318" s="1347"/>
      <c r="Z318" s="734"/>
      <c r="AA318" s="734"/>
      <c r="AB318" s="734"/>
      <c r="AC318" s="734"/>
    </row>
    <row r="319" spans="1:29" s="19" customFormat="1" ht="16.5" thickBot="1">
      <c r="A319" s="2495" t="s">
        <v>373</v>
      </c>
      <c r="B319" s="2496"/>
      <c r="C319" s="2496"/>
      <c r="D319" s="2496"/>
      <c r="E319" s="2496"/>
      <c r="F319" s="2497"/>
      <c r="G319" s="2005">
        <f>G314+G315+G316+G317+G318</f>
        <v>21</v>
      </c>
      <c r="H319" s="2006">
        <f t="shared" si="74"/>
        <v>630</v>
      </c>
      <c r="I319" s="2006">
        <f aca="true" t="shared" si="75" ref="I319:Y319">SUM(I314:I318)</f>
        <v>315</v>
      </c>
      <c r="J319" s="2006">
        <f t="shared" si="75"/>
        <v>0</v>
      </c>
      <c r="K319" s="2006">
        <f t="shared" si="75"/>
        <v>0</v>
      </c>
      <c r="L319" s="2006">
        <f t="shared" si="75"/>
        <v>295</v>
      </c>
      <c r="M319" s="2006">
        <f t="shared" si="75"/>
        <v>335</v>
      </c>
      <c r="N319" s="2007">
        <f t="shared" si="75"/>
        <v>0</v>
      </c>
      <c r="O319" s="2007">
        <f t="shared" si="75"/>
        <v>0</v>
      </c>
      <c r="P319" s="2007">
        <f t="shared" si="75"/>
        <v>0</v>
      </c>
      <c r="Q319" s="2007">
        <f t="shared" si="75"/>
        <v>0</v>
      </c>
      <c r="R319" s="2007">
        <f t="shared" si="75"/>
        <v>0</v>
      </c>
      <c r="S319" s="2007">
        <f t="shared" si="75"/>
        <v>0</v>
      </c>
      <c r="T319" s="2007">
        <f t="shared" si="75"/>
        <v>0</v>
      </c>
      <c r="U319" s="2007">
        <f t="shared" si="75"/>
        <v>0</v>
      </c>
      <c r="V319" s="2007">
        <f t="shared" si="75"/>
        <v>0</v>
      </c>
      <c r="W319" s="2007">
        <f t="shared" si="75"/>
        <v>0</v>
      </c>
      <c r="X319" s="2007">
        <f t="shared" si="75"/>
        <v>0</v>
      </c>
      <c r="Y319" s="2008">
        <f t="shared" si="75"/>
        <v>0</v>
      </c>
      <c r="Z319" s="734"/>
      <c r="AA319" s="734"/>
      <c r="AB319" s="734"/>
      <c r="AC319" s="734"/>
    </row>
    <row r="320" spans="1:29" s="19" customFormat="1" ht="16.5" thickBot="1">
      <c r="A320" s="2009"/>
      <c r="B320" s="2010"/>
      <c r="C320" s="2010"/>
      <c r="D320" s="2010"/>
      <c r="E320" s="2010"/>
      <c r="F320" s="2010"/>
      <c r="G320" s="2011"/>
      <c r="H320" s="1982"/>
      <c r="I320" s="1982"/>
      <c r="J320" s="1982"/>
      <c r="K320" s="1982"/>
      <c r="L320" s="1982"/>
      <c r="M320" s="1982"/>
      <c r="N320" s="2012"/>
      <c r="O320" s="2012"/>
      <c r="P320" s="2012"/>
      <c r="Q320" s="2012"/>
      <c r="R320" s="2012"/>
      <c r="S320" s="2012"/>
      <c r="T320" s="2012"/>
      <c r="U320" s="2012"/>
      <c r="V320" s="2012"/>
      <c r="W320" s="2012"/>
      <c r="X320" s="2012"/>
      <c r="Y320" s="2012"/>
      <c r="Z320" s="734"/>
      <c r="AA320" s="734"/>
      <c r="AB320" s="734"/>
      <c r="AC320" s="734"/>
    </row>
    <row r="321" spans="1:29" s="19" customFormat="1" ht="16.5" customHeight="1" thickBot="1">
      <c r="A321" s="2501" t="s">
        <v>559</v>
      </c>
      <c r="B321" s="2502"/>
      <c r="C321" s="2502"/>
      <c r="D321" s="2502"/>
      <c r="E321" s="2502"/>
      <c r="F321" s="2502"/>
      <c r="G321" s="2502"/>
      <c r="H321" s="2502"/>
      <c r="I321" s="2502"/>
      <c r="J321" s="2502"/>
      <c r="K321" s="2502"/>
      <c r="L321" s="2502"/>
      <c r="M321" s="2502"/>
      <c r="N321" s="2502"/>
      <c r="O321" s="2502"/>
      <c r="P321" s="2502"/>
      <c r="Q321" s="2502"/>
      <c r="R321" s="2502"/>
      <c r="S321" s="2502"/>
      <c r="T321" s="2502"/>
      <c r="U321" s="2502"/>
      <c r="V321" s="2502"/>
      <c r="W321" s="2502"/>
      <c r="X321" s="2502"/>
      <c r="Y321" s="2503"/>
      <c r="Z321" s="734"/>
      <c r="AA321" s="734"/>
      <c r="AB321" s="734"/>
      <c r="AC321" s="734"/>
    </row>
    <row r="322" spans="1:29" s="19" customFormat="1" ht="15.75">
      <c r="A322" s="2013" t="s">
        <v>259</v>
      </c>
      <c r="B322" s="2014" t="s">
        <v>74</v>
      </c>
      <c r="C322" s="1824"/>
      <c r="D322" s="2015" t="s">
        <v>588</v>
      </c>
      <c r="E322" s="2016"/>
      <c r="F322" s="2017"/>
      <c r="G322" s="2018">
        <v>3</v>
      </c>
      <c r="H322" s="2019">
        <f>$G322*30</f>
        <v>90</v>
      </c>
      <c r="I322" s="1267">
        <f>SUM($J322:$L322)</f>
        <v>60</v>
      </c>
      <c r="J322" s="2020"/>
      <c r="K322" s="2020"/>
      <c r="L322" s="2020">
        <v>60</v>
      </c>
      <c r="M322" s="2021">
        <f>$H322-$I322</f>
        <v>30</v>
      </c>
      <c r="N322" s="2022" t="s">
        <v>214</v>
      </c>
      <c r="O322" s="2023" t="s">
        <v>214</v>
      </c>
      <c r="P322" s="2024" t="s">
        <v>214</v>
      </c>
      <c r="Q322" s="2022" t="s">
        <v>214</v>
      </c>
      <c r="R322" s="2023" t="s">
        <v>214</v>
      </c>
      <c r="S322" s="2024"/>
      <c r="T322" s="2022" t="s">
        <v>214</v>
      </c>
      <c r="U322" s="2023" t="s">
        <v>214</v>
      </c>
      <c r="V322" s="2024" t="s">
        <v>214</v>
      </c>
      <c r="W322" s="2022" t="s">
        <v>214</v>
      </c>
      <c r="X322" s="2023" t="s">
        <v>214</v>
      </c>
      <c r="Y322" s="2024" t="s">
        <v>214</v>
      </c>
      <c r="Z322" s="734"/>
      <c r="AA322" s="734"/>
      <c r="AB322" s="734"/>
      <c r="AC322" s="734"/>
    </row>
    <row r="323" spans="1:29" s="19" customFormat="1" ht="15.75">
      <c r="A323" s="2025" t="s">
        <v>260</v>
      </c>
      <c r="B323" s="2026" t="s">
        <v>258</v>
      </c>
      <c r="C323" s="1676"/>
      <c r="D323" s="2027" t="s">
        <v>607</v>
      </c>
      <c r="E323" s="2028"/>
      <c r="F323" s="2029"/>
      <c r="G323" s="654">
        <v>2</v>
      </c>
      <c r="H323" s="1251">
        <f>$G323*30</f>
        <v>60</v>
      </c>
      <c r="I323" s="1449">
        <f>SUM($J323:$L323)</f>
        <v>30</v>
      </c>
      <c r="J323" s="2030"/>
      <c r="K323" s="2030"/>
      <c r="L323" s="2030">
        <v>30</v>
      </c>
      <c r="M323" s="1253">
        <f>$H323-$I323</f>
        <v>30</v>
      </c>
      <c r="N323" s="2031" t="s">
        <v>214</v>
      </c>
      <c r="O323" s="2032" t="s">
        <v>214</v>
      </c>
      <c r="P323" s="2033" t="s">
        <v>214</v>
      </c>
      <c r="Q323" s="2031" t="s">
        <v>214</v>
      </c>
      <c r="R323" s="2032" t="s">
        <v>214</v>
      </c>
      <c r="S323" s="2033" t="s">
        <v>214</v>
      </c>
      <c r="T323" s="2031" t="s">
        <v>214</v>
      </c>
      <c r="U323" s="2032" t="s">
        <v>214</v>
      </c>
      <c r="V323" s="2033"/>
      <c r="W323" s="2031" t="s">
        <v>214</v>
      </c>
      <c r="X323" s="2032" t="s">
        <v>214</v>
      </c>
      <c r="Y323" s="2033" t="s">
        <v>214</v>
      </c>
      <c r="Z323" s="734"/>
      <c r="AA323" s="734"/>
      <c r="AB323" s="734" t="s">
        <v>601</v>
      </c>
      <c r="AC323" s="734"/>
    </row>
    <row r="324" spans="1:29" s="19" customFormat="1" ht="15.75">
      <c r="A324" s="2025" t="s">
        <v>261</v>
      </c>
      <c r="B324" s="2034" t="s">
        <v>31</v>
      </c>
      <c r="C324" s="624"/>
      <c r="D324" s="2035" t="s">
        <v>570</v>
      </c>
      <c r="E324" s="2028"/>
      <c r="F324" s="2029"/>
      <c r="G324" s="654">
        <v>6</v>
      </c>
      <c r="H324" s="1700">
        <v>180</v>
      </c>
      <c r="I324" s="655">
        <v>120</v>
      </c>
      <c r="J324" s="655"/>
      <c r="K324" s="655"/>
      <c r="L324" s="655">
        <v>120</v>
      </c>
      <c r="M324" s="1253">
        <f>$H324-$I324</f>
        <v>60</v>
      </c>
      <c r="N324" s="2031" t="s">
        <v>214</v>
      </c>
      <c r="O324" s="2032" t="s">
        <v>214</v>
      </c>
      <c r="P324" s="2033" t="s">
        <v>214</v>
      </c>
      <c r="Q324" s="2031" t="s">
        <v>214</v>
      </c>
      <c r="R324" s="2032" t="s">
        <v>214</v>
      </c>
      <c r="S324" s="2033" t="s">
        <v>214</v>
      </c>
      <c r="T324" s="2031" t="s">
        <v>214</v>
      </c>
      <c r="U324" s="2032" t="s">
        <v>214</v>
      </c>
      <c r="V324" s="2033" t="s">
        <v>214</v>
      </c>
      <c r="W324" s="2031" t="s">
        <v>214</v>
      </c>
      <c r="X324" s="2032" t="s">
        <v>214</v>
      </c>
      <c r="Y324" s="2033" t="s">
        <v>214</v>
      </c>
      <c r="Z324" s="734"/>
      <c r="AA324" s="734"/>
      <c r="AB324" s="734"/>
      <c r="AC324" s="734" t="s">
        <v>601</v>
      </c>
    </row>
    <row r="325" spans="1:29" s="19" customFormat="1" ht="16.5" thickBot="1">
      <c r="A325" s="2036" t="s">
        <v>262</v>
      </c>
      <c r="B325" s="2037" t="s">
        <v>25</v>
      </c>
      <c r="C325" s="2038"/>
      <c r="D325" s="2039" t="s">
        <v>570</v>
      </c>
      <c r="E325" s="2040"/>
      <c r="F325" s="2041"/>
      <c r="G325" s="2042">
        <v>6.5</v>
      </c>
      <c r="H325" s="2043">
        <f>$G325*30</f>
        <v>195</v>
      </c>
      <c r="I325" s="1449">
        <f>SUM($J325:$L325)</f>
        <v>0</v>
      </c>
      <c r="J325" s="2044"/>
      <c r="K325" s="2044"/>
      <c r="L325" s="2044"/>
      <c r="M325" s="2045">
        <f>$H325-$I325</f>
        <v>195</v>
      </c>
      <c r="N325" s="2046" t="s">
        <v>214</v>
      </c>
      <c r="O325" s="2047" t="s">
        <v>214</v>
      </c>
      <c r="P325" s="2048" t="s">
        <v>214</v>
      </c>
      <c r="Q325" s="2046" t="s">
        <v>214</v>
      </c>
      <c r="R325" s="2047" t="s">
        <v>214</v>
      </c>
      <c r="S325" s="2048" t="s">
        <v>214</v>
      </c>
      <c r="T325" s="2046" t="s">
        <v>214</v>
      </c>
      <c r="U325" s="2047" t="s">
        <v>214</v>
      </c>
      <c r="V325" s="2048" t="s">
        <v>214</v>
      </c>
      <c r="W325" s="2046" t="s">
        <v>214</v>
      </c>
      <c r="X325" s="2047" t="s">
        <v>214</v>
      </c>
      <c r="Y325" s="2033"/>
      <c r="Z325" s="734"/>
      <c r="AA325" s="734"/>
      <c r="AB325" s="734"/>
      <c r="AC325" s="734" t="s">
        <v>601</v>
      </c>
    </row>
    <row r="326" spans="1:29" s="19" customFormat="1" ht="16.5" thickBot="1">
      <c r="A326" s="2671" t="s">
        <v>263</v>
      </c>
      <c r="B326" s="2672"/>
      <c r="C326" s="2049"/>
      <c r="D326" s="2050"/>
      <c r="E326" s="2051"/>
      <c r="F326" s="2052"/>
      <c r="G326" s="2053">
        <f aca="true" t="shared" si="76" ref="G326:M326">G$322+G$323+G$324+G$325</f>
        <v>17.5</v>
      </c>
      <c r="H326" s="2054">
        <f t="shared" si="76"/>
        <v>525</v>
      </c>
      <c r="I326" s="2055">
        <f t="shared" si="76"/>
        <v>210</v>
      </c>
      <c r="J326" s="2055">
        <f t="shared" si="76"/>
        <v>0</v>
      </c>
      <c r="K326" s="2055">
        <f t="shared" si="76"/>
        <v>0</v>
      </c>
      <c r="L326" s="2055">
        <f t="shared" si="76"/>
        <v>210</v>
      </c>
      <c r="M326" s="2056">
        <f t="shared" si="76"/>
        <v>315</v>
      </c>
      <c r="N326" s="2057">
        <f aca="true" t="shared" si="77" ref="N326:Y326">SUM(N$322:N$325)</f>
        <v>0</v>
      </c>
      <c r="O326" s="2058">
        <f t="shared" si="77"/>
        <v>0</v>
      </c>
      <c r="P326" s="2059">
        <f t="shared" si="77"/>
        <v>0</v>
      </c>
      <c r="Q326" s="2057">
        <f t="shared" si="77"/>
        <v>0</v>
      </c>
      <c r="R326" s="2058">
        <f t="shared" si="77"/>
        <v>0</v>
      </c>
      <c r="S326" s="2059">
        <f t="shared" si="77"/>
        <v>0</v>
      </c>
      <c r="T326" s="2057">
        <f t="shared" si="77"/>
        <v>0</v>
      </c>
      <c r="U326" s="2058">
        <f t="shared" si="77"/>
        <v>0</v>
      </c>
      <c r="V326" s="2059">
        <f t="shared" si="77"/>
        <v>0</v>
      </c>
      <c r="W326" s="2057">
        <f t="shared" si="77"/>
        <v>0</v>
      </c>
      <c r="X326" s="2058">
        <f t="shared" si="77"/>
        <v>0</v>
      </c>
      <c r="Y326" s="2060">
        <f t="shared" si="77"/>
        <v>0</v>
      </c>
      <c r="Z326" s="734"/>
      <c r="AA326" s="734"/>
      <c r="AB326" s="734"/>
      <c r="AC326" s="734"/>
    </row>
    <row r="327" spans="1:29" s="19" customFormat="1" ht="16.5" thickBot="1">
      <c r="A327" s="2061"/>
      <c r="B327" s="2062"/>
      <c r="C327" s="2063"/>
      <c r="D327" s="2063"/>
      <c r="E327" s="2064"/>
      <c r="F327" s="2064"/>
      <c r="G327" s="2065"/>
      <c r="H327" s="2066"/>
      <c r="I327" s="2066"/>
      <c r="J327" s="2066"/>
      <c r="K327" s="2066"/>
      <c r="L327" s="2066"/>
      <c r="M327" s="2066"/>
      <c r="N327" s="2067"/>
      <c r="O327" s="2067"/>
      <c r="P327" s="2067"/>
      <c r="Q327" s="2067"/>
      <c r="R327" s="2067"/>
      <c r="S327" s="2067"/>
      <c r="T327" s="2067"/>
      <c r="U327" s="2067"/>
      <c r="V327" s="2067"/>
      <c r="W327" s="2067"/>
      <c r="X327" s="2067"/>
      <c r="Y327" s="2067"/>
      <c r="Z327" s="734"/>
      <c r="AA327" s="734"/>
      <c r="AB327" s="734"/>
      <c r="AC327" s="734"/>
    </row>
    <row r="328" spans="1:29" s="19" customFormat="1" ht="15.75" customHeight="1">
      <c r="A328" s="2649" t="s">
        <v>329</v>
      </c>
      <c r="B328" s="2650"/>
      <c r="C328" s="2650"/>
      <c r="D328" s="2650"/>
      <c r="E328" s="2650"/>
      <c r="F328" s="2650"/>
      <c r="G328" s="2650"/>
      <c r="H328" s="2650"/>
      <c r="I328" s="2650"/>
      <c r="J328" s="2650"/>
      <c r="K328" s="2650"/>
      <c r="L328" s="2650"/>
      <c r="M328" s="2650"/>
      <c r="N328" s="2650"/>
      <c r="O328" s="2650"/>
      <c r="P328" s="2650"/>
      <c r="Q328" s="2650"/>
      <c r="R328" s="2650"/>
      <c r="S328" s="2650"/>
      <c r="T328" s="2650"/>
      <c r="U328" s="2650"/>
      <c r="V328" s="2650"/>
      <c r="W328" s="2650"/>
      <c r="X328" s="2650"/>
      <c r="Y328" s="2651"/>
      <c r="Z328" s="734"/>
      <c r="AA328" s="734"/>
      <c r="AB328" s="734"/>
      <c r="AC328" s="734"/>
    </row>
    <row r="329" spans="1:29" s="19" customFormat="1" ht="15.75">
      <c r="A329" s="1203" t="s">
        <v>184</v>
      </c>
      <c r="B329" s="1983" t="s">
        <v>74</v>
      </c>
      <c r="C329" s="1984"/>
      <c r="D329" s="1985" t="s">
        <v>588</v>
      </c>
      <c r="E329" s="585"/>
      <c r="F329" s="1564"/>
      <c r="G329" s="1057">
        <v>3</v>
      </c>
      <c r="H329" s="1535">
        <v>90</v>
      </c>
      <c r="I329" s="439">
        <f>J329+K329+L329</f>
        <v>60</v>
      </c>
      <c r="J329" s="1987"/>
      <c r="K329" s="1988"/>
      <c r="L329" s="1988">
        <v>60</v>
      </c>
      <c r="M329" s="1537">
        <f>H329-I329</f>
        <v>30</v>
      </c>
      <c r="N329" s="2068"/>
      <c r="O329" s="2069"/>
      <c r="P329" s="2070"/>
      <c r="Q329" s="2071"/>
      <c r="R329" s="2072"/>
      <c r="S329" s="2073"/>
      <c r="T329" s="2072"/>
      <c r="U329" s="2069"/>
      <c r="V329" s="2070"/>
      <c r="W329" s="2071"/>
      <c r="X329" s="2069"/>
      <c r="Y329" s="2072"/>
      <c r="Z329" s="734"/>
      <c r="AA329" s="734"/>
      <c r="AB329" s="734"/>
      <c r="AC329" s="734"/>
    </row>
    <row r="330" spans="1:29" s="19" customFormat="1" ht="15.75">
      <c r="A330" s="1203" t="s">
        <v>185</v>
      </c>
      <c r="B330" s="1995" t="s">
        <v>75</v>
      </c>
      <c r="C330" s="1996"/>
      <c r="D330" s="603" t="s">
        <v>589</v>
      </c>
      <c r="E330" s="571"/>
      <c r="F330" s="527"/>
      <c r="G330" s="746">
        <v>4.5</v>
      </c>
      <c r="H330" s="2074">
        <f>G330*30</f>
        <v>135</v>
      </c>
      <c r="I330" s="747">
        <f>J330+K330+L330</f>
        <v>90</v>
      </c>
      <c r="J330" s="574"/>
      <c r="K330" s="575"/>
      <c r="L330" s="575">
        <v>90</v>
      </c>
      <c r="M330" s="1566">
        <f>H330-I330</f>
        <v>45</v>
      </c>
      <c r="N330" s="2075"/>
      <c r="O330" s="2076"/>
      <c r="P330" s="2077"/>
      <c r="Q330" s="2078"/>
      <c r="R330" s="2079"/>
      <c r="S330" s="2080"/>
      <c r="T330" s="2079"/>
      <c r="U330" s="2076"/>
      <c r="V330" s="2077"/>
      <c r="W330" s="2078"/>
      <c r="X330" s="2076"/>
      <c r="Y330" s="2079"/>
      <c r="Z330" s="734"/>
      <c r="AA330" s="734"/>
      <c r="AB330" s="734"/>
      <c r="AC330" s="734"/>
    </row>
    <row r="331" spans="1:29" s="19" customFormat="1" ht="15.75">
      <c r="A331" s="1283" t="s">
        <v>186</v>
      </c>
      <c r="B331" s="1995" t="s">
        <v>31</v>
      </c>
      <c r="C331" s="2001"/>
      <c r="D331" s="1451" t="s">
        <v>570</v>
      </c>
      <c r="E331" s="1342"/>
      <c r="F331" s="1598"/>
      <c r="G331" s="759">
        <v>6</v>
      </c>
      <c r="H331" s="2074">
        <f>G331*30</f>
        <v>180</v>
      </c>
      <c r="I331" s="747">
        <v>120</v>
      </c>
      <c r="J331" s="1450"/>
      <c r="K331" s="1451"/>
      <c r="L331" s="1451">
        <v>120</v>
      </c>
      <c r="M331" s="1566">
        <f>H331-I331</f>
        <v>60</v>
      </c>
      <c r="N331" s="2075"/>
      <c r="O331" s="2076"/>
      <c r="P331" s="2077"/>
      <c r="Q331" s="2078"/>
      <c r="R331" s="2079"/>
      <c r="S331" s="2080"/>
      <c r="T331" s="2079"/>
      <c r="U331" s="2076"/>
      <c r="V331" s="2077"/>
      <c r="W331" s="2078"/>
      <c r="X331" s="2076"/>
      <c r="Y331" s="2079"/>
      <c r="Z331" s="734"/>
      <c r="AA331" s="734"/>
      <c r="AB331" s="734"/>
      <c r="AC331" s="734"/>
    </row>
    <row r="332" spans="1:29" s="19" customFormat="1" ht="16.5" thickBot="1">
      <c r="A332" s="1283" t="s">
        <v>187</v>
      </c>
      <c r="B332" s="1995" t="s">
        <v>25</v>
      </c>
      <c r="C332" s="2001"/>
      <c r="D332" s="1451" t="s">
        <v>570</v>
      </c>
      <c r="E332" s="1342"/>
      <c r="F332" s="1598"/>
      <c r="G332" s="759">
        <v>6.5</v>
      </c>
      <c r="H332" s="2074">
        <f>G332*30</f>
        <v>195</v>
      </c>
      <c r="I332" s="747">
        <f>J332+K332+L332</f>
        <v>0</v>
      </c>
      <c r="J332" s="1450"/>
      <c r="K332" s="1451"/>
      <c r="L332" s="1451"/>
      <c r="M332" s="1566">
        <f>H332-I332</f>
        <v>195</v>
      </c>
      <c r="N332" s="2081"/>
      <c r="O332" s="2082"/>
      <c r="P332" s="2070"/>
      <c r="Q332" s="2071"/>
      <c r="R332" s="2072"/>
      <c r="S332" s="2073"/>
      <c r="T332" s="2072"/>
      <c r="U332" s="2069"/>
      <c r="V332" s="2070"/>
      <c r="W332" s="2071"/>
      <c r="X332" s="2069"/>
      <c r="Y332" s="2072"/>
      <c r="Z332" s="734"/>
      <c r="AA332" s="734"/>
      <c r="AB332" s="734"/>
      <c r="AC332" s="734"/>
    </row>
    <row r="333" spans="1:29" s="19" customFormat="1" ht="16.5" thickBot="1">
      <c r="A333" s="2473" t="s">
        <v>290</v>
      </c>
      <c r="B333" s="2474"/>
      <c r="C333" s="2474"/>
      <c r="D333" s="2474"/>
      <c r="E333" s="2474"/>
      <c r="F333" s="2475"/>
      <c r="G333" s="2083">
        <f>SUM(G329:G332)</f>
        <v>20</v>
      </c>
      <c r="H333" s="2084">
        <f>G333*30</f>
        <v>600</v>
      </c>
      <c r="I333" s="2085">
        <f aca="true" t="shared" si="78" ref="I333:Y333">SUM(I329:I332)</f>
        <v>270</v>
      </c>
      <c r="J333" s="2085">
        <f t="shared" si="78"/>
        <v>0</v>
      </c>
      <c r="K333" s="2085">
        <f t="shared" si="78"/>
        <v>0</v>
      </c>
      <c r="L333" s="2085">
        <f t="shared" si="78"/>
        <v>270</v>
      </c>
      <c r="M333" s="2085">
        <f t="shared" si="78"/>
        <v>330</v>
      </c>
      <c r="N333" s="2086">
        <f t="shared" si="78"/>
        <v>0</v>
      </c>
      <c r="O333" s="2087">
        <f t="shared" si="78"/>
        <v>0</v>
      </c>
      <c r="P333" s="2087">
        <f t="shared" si="78"/>
        <v>0</v>
      </c>
      <c r="Q333" s="2087">
        <f t="shared" si="78"/>
        <v>0</v>
      </c>
      <c r="R333" s="2087">
        <f t="shared" si="78"/>
        <v>0</v>
      </c>
      <c r="S333" s="2087">
        <f t="shared" si="78"/>
        <v>0</v>
      </c>
      <c r="T333" s="2087">
        <f t="shared" si="78"/>
        <v>0</v>
      </c>
      <c r="U333" s="2087">
        <f t="shared" si="78"/>
        <v>0</v>
      </c>
      <c r="V333" s="2088">
        <f t="shared" si="78"/>
        <v>0</v>
      </c>
      <c r="W333" s="2089">
        <f t="shared" si="78"/>
        <v>0</v>
      </c>
      <c r="X333" s="2087">
        <f t="shared" si="78"/>
        <v>0</v>
      </c>
      <c r="Y333" s="2090">
        <f t="shared" si="78"/>
        <v>0</v>
      </c>
      <c r="Z333" s="734"/>
      <c r="AA333" s="734"/>
      <c r="AB333" s="734"/>
      <c r="AC333" s="734"/>
    </row>
    <row r="334" spans="1:29" s="19" customFormat="1" ht="16.5" thickBot="1">
      <c r="A334" s="2492"/>
      <c r="B334" s="2493"/>
      <c r="C334" s="2493"/>
      <c r="D334" s="2493"/>
      <c r="E334" s="2493"/>
      <c r="F334" s="2493"/>
      <c r="G334" s="2493"/>
      <c r="H334" s="2493"/>
      <c r="I334" s="2493"/>
      <c r="J334" s="2493"/>
      <c r="K334" s="2493"/>
      <c r="L334" s="2493"/>
      <c r="M334" s="2493"/>
      <c r="N334" s="2493"/>
      <c r="O334" s="2493"/>
      <c r="P334" s="2493"/>
      <c r="Q334" s="2493"/>
      <c r="R334" s="2493"/>
      <c r="S334" s="2493"/>
      <c r="T334" s="2493"/>
      <c r="U334" s="2493"/>
      <c r="V334" s="2493"/>
      <c r="W334" s="2493"/>
      <c r="X334" s="2493"/>
      <c r="Y334" s="2494"/>
      <c r="Z334" s="734"/>
      <c r="AA334" s="734"/>
      <c r="AB334" s="734"/>
      <c r="AC334" s="734"/>
    </row>
    <row r="335" spans="1:29" s="19" customFormat="1" ht="16.5" customHeight="1" thickBot="1">
      <c r="A335" s="2554" t="s">
        <v>190</v>
      </c>
      <c r="B335" s="2555"/>
      <c r="C335" s="2555"/>
      <c r="D335" s="2555"/>
      <c r="E335" s="2555"/>
      <c r="F335" s="2555"/>
      <c r="G335" s="2555"/>
      <c r="H335" s="2555"/>
      <c r="I335" s="2555"/>
      <c r="J335" s="2555"/>
      <c r="K335" s="2555"/>
      <c r="L335" s="2555"/>
      <c r="M335" s="2555"/>
      <c r="N335" s="2555"/>
      <c r="O335" s="2555"/>
      <c r="P335" s="2555"/>
      <c r="Q335" s="2555"/>
      <c r="R335" s="2555"/>
      <c r="S335" s="2555"/>
      <c r="T335" s="2555"/>
      <c r="U335" s="2555"/>
      <c r="V335" s="2555"/>
      <c r="W335" s="2555"/>
      <c r="X335" s="2555"/>
      <c r="Y335" s="2556"/>
      <c r="Z335" s="734"/>
      <c r="AA335" s="734"/>
      <c r="AB335" s="734"/>
      <c r="AC335" s="734"/>
    </row>
    <row r="336" spans="1:29" s="19" customFormat="1" ht="32.25" customHeight="1" thickBot="1">
      <c r="A336" s="2091" t="s">
        <v>188</v>
      </c>
      <c r="B336" s="2092" t="s">
        <v>29</v>
      </c>
      <c r="C336" s="2093" t="s">
        <v>570</v>
      </c>
      <c r="D336" s="2094"/>
      <c r="E336" s="2094"/>
      <c r="F336" s="2095"/>
      <c r="G336" s="2011">
        <v>1.5</v>
      </c>
      <c r="H336" s="2096">
        <f>$G336*30</f>
        <v>45</v>
      </c>
      <c r="I336" s="1888"/>
      <c r="J336" s="1888"/>
      <c r="K336" s="1889"/>
      <c r="L336" s="1889"/>
      <c r="M336" s="2097"/>
      <c r="N336" s="2098"/>
      <c r="O336" s="2099"/>
      <c r="P336" s="2100"/>
      <c r="Q336" s="2101"/>
      <c r="R336" s="2099"/>
      <c r="S336" s="2097"/>
      <c r="T336" s="2101"/>
      <c r="U336" s="2099"/>
      <c r="V336" s="2097"/>
      <c r="W336" s="2098"/>
      <c r="X336" s="2099"/>
      <c r="Y336" s="2100"/>
      <c r="Z336" s="734"/>
      <c r="AA336" s="734"/>
      <c r="AB336" s="734"/>
      <c r="AC336" s="734" t="s">
        <v>601</v>
      </c>
    </row>
    <row r="337" spans="1:29" s="19" customFormat="1" ht="15.75" customHeight="1" thickBot="1">
      <c r="A337" s="2467" t="s">
        <v>189</v>
      </c>
      <c r="B337" s="2468"/>
      <c r="C337" s="2468"/>
      <c r="D337" s="2468"/>
      <c r="E337" s="2468"/>
      <c r="F337" s="2469"/>
      <c r="G337" s="1456">
        <f>G$336</f>
        <v>1.5</v>
      </c>
      <c r="H337" s="1457">
        <f aca="true" t="shared" si="79" ref="H337:Y337">H$336</f>
        <v>45</v>
      </c>
      <c r="I337" s="1458">
        <f t="shared" si="79"/>
        <v>0</v>
      </c>
      <c r="J337" s="1458">
        <f t="shared" si="79"/>
        <v>0</v>
      </c>
      <c r="K337" s="1458">
        <f t="shared" si="79"/>
        <v>0</v>
      </c>
      <c r="L337" s="1458">
        <f t="shared" si="79"/>
        <v>0</v>
      </c>
      <c r="M337" s="1459">
        <f t="shared" si="79"/>
        <v>0</v>
      </c>
      <c r="N337" s="1457">
        <f t="shared" si="79"/>
        <v>0</v>
      </c>
      <c r="O337" s="1458">
        <f t="shared" si="79"/>
        <v>0</v>
      </c>
      <c r="P337" s="1459">
        <f t="shared" si="79"/>
        <v>0</v>
      </c>
      <c r="Q337" s="1457">
        <f t="shared" si="79"/>
        <v>0</v>
      </c>
      <c r="R337" s="1458">
        <f t="shared" si="79"/>
        <v>0</v>
      </c>
      <c r="S337" s="1459">
        <f t="shared" si="79"/>
        <v>0</v>
      </c>
      <c r="T337" s="1457">
        <f t="shared" si="79"/>
        <v>0</v>
      </c>
      <c r="U337" s="1458">
        <f t="shared" si="79"/>
        <v>0</v>
      </c>
      <c r="V337" s="1459">
        <f t="shared" si="79"/>
        <v>0</v>
      </c>
      <c r="W337" s="1457">
        <f t="shared" si="79"/>
        <v>0</v>
      </c>
      <c r="X337" s="1458">
        <f t="shared" si="79"/>
        <v>0</v>
      </c>
      <c r="Y337" s="2102">
        <f t="shared" si="79"/>
        <v>0</v>
      </c>
      <c r="Z337" s="734"/>
      <c r="AA337" s="734"/>
      <c r="AB337" s="734"/>
      <c r="AC337" s="734"/>
    </row>
    <row r="338" spans="1:29" s="19" customFormat="1" ht="11.25" customHeight="1" thickBot="1">
      <c r="A338" s="2010"/>
      <c r="B338" s="2010"/>
      <c r="C338" s="2010"/>
      <c r="D338" s="2010"/>
      <c r="E338" s="2010"/>
      <c r="F338" s="2010"/>
      <c r="G338" s="2011"/>
      <c r="H338" s="2012"/>
      <c r="I338" s="2103"/>
      <c r="J338" s="2012"/>
      <c r="K338" s="2012"/>
      <c r="L338" s="2012"/>
      <c r="M338" s="2012"/>
      <c r="N338" s="2104"/>
      <c r="O338" s="2104"/>
      <c r="P338" s="2104"/>
      <c r="Q338" s="2104"/>
      <c r="R338" s="2104"/>
      <c r="S338" s="2104"/>
      <c r="T338" s="2104"/>
      <c r="U338" s="2104"/>
      <c r="V338" s="2104"/>
      <c r="W338" s="2104"/>
      <c r="X338" s="2104"/>
      <c r="Y338" s="2104"/>
      <c r="Z338" s="734"/>
      <c r="AA338" s="734"/>
      <c r="AB338" s="734"/>
      <c r="AC338" s="734"/>
    </row>
    <row r="339" spans="1:29" s="19" customFormat="1" ht="19.5" customHeight="1" thickBot="1">
      <c r="A339" s="2646" t="s">
        <v>412</v>
      </c>
      <c r="B339" s="2647"/>
      <c r="C339" s="2647"/>
      <c r="D339" s="2647"/>
      <c r="E339" s="2647"/>
      <c r="F339" s="2647"/>
      <c r="G339" s="2647"/>
      <c r="H339" s="2647"/>
      <c r="I339" s="2647"/>
      <c r="J339" s="2647"/>
      <c r="K339" s="2647"/>
      <c r="L339" s="2647"/>
      <c r="M339" s="2647"/>
      <c r="N339" s="2647"/>
      <c r="O339" s="2647"/>
      <c r="P339" s="2647"/>
      <c r="Q339" s="2647"/>
      <c r="R339" s="2647"/>
      <c r="S339" s="2647"/>
      <c r="T339" s="2647"/>
      <c r="U339" s="2647"/>
      <c r="V339" s="2647"/>
      <c r="W339" s="2647"/>
      <c r="X339" s="2647"/>
      <c r="Y339" s="2648"/>
      <c r="Z339" s="734"/>
      <c r="AA339" s="734"/>
      <c r="AB339" s="734"/>
      <c r="AC339" s="734"/>
    </row>
    <row r="340" spans="1:29" s="19" customFormat="1" ht="24.75" customHeight="1" thickBot="1">
      <c r="A340" s="2616" t="s">
        <v>95</v>
      </c>
      <c r="B340" s="2617"/>
      <c r="C340" s="2617"/>
      <c r="D340" s="2617"/>
      <c r="E340" s="2617"/>
      <c r="F340" s="2618"/>
      <c r="G340" s="2105">
        <f aca="true" t="shared" si="80" ref="G340:M340">G65+G120+G125+G193+G319+G336+G74</f>
        <v>240</v>
      </c>
      <c r="H340" s="2105">
        <f t="shared" si="80"/>
        <v>7200</v>
      </c>
      <c r="I340" s="2105">
        <f t="shared" si="80"/>
        <v>3602</v>
      </c>
      <c r="J340" s="2105">
        <f t="shared" si="80"/>
        <v>1571</v>
      </c>
      <c r="K340" s="2105">
        <f t="shared" si="80"/>
        <v>493</v>
      </c>
      <c r="L340" s="2105">
        <f t="shared" si="80"/>
        <v>1518</v>
      </c>
      <c r="M340" s="2105">
        <f t="shared" si="80"/>
        <v>3573</v>
      </c>
      <c r="N340" s="850">
        <f>N65+N120+N193+N319+N337+N125</f>
        <v>29</v>
      </c>
      <c r="O340" s="850">
        <f>O65+O120+O193+O319+O337+O125</f>
        <v>27</v>
      </c>
      <c r="P340" s="850">
        <f>P65+P120+P193+P319+P337+P125</f>
        <v>27</v>
      </c>
      <c r="Q340" s="850">
        <f>Q65+Q120+Q193+Q319+Q337+Q125+Q74</f>
        <v>28</v>
      </c>
      <c r="R340" s="850">
        <f>R65+R120+R193+R319+R337+R125+R74-3</f>
        <v>28</v>
      </c>
      <c r="S340" s="850">
        <f>S65+S120+S193+S319+S337+S125+S74</f>
        <v>29</v>
      </c>
      <c r="T340" s="850">
        <f>T65+T120+T193+T319+T337+T125+T74</f>
        <v>23</v>
      </c>
      <c r="U340" s="850">
        <f>U65+U120+U193+U319+U337+U125+U74</f>
        <v>24</v>
      </c>
      <c r="V340" s="850">
        <f>V65+V120+V193+V319+V337+V125+V74</f>
        <v>24</v>
      </c>
      <c r="W340" s="850">
        <f>W64+W193</f>
        <v>22</v>
      </c>
      <c r="X340" s="850">
        <f>X64+X193</f>
        <v>22</v>
      </c>
      <c r="Y340" s="851">
        <f>Y22+Y120+Y193</f>
        <v>17</v>
      </c>
      <c r="Z340" s="734"/>
      <c r="AA340" s="734"/>
      <c r="AB340" s="734"/>
      <c r="AC340" s="734"/>
    </row>
    <row r="341" spans="1:29" s="19" customFormat="1" ht="21.75" customHeight="1" thickBot="1">
      <c r="A341" s="2489" t="s">
        <v>94</v>
      </c>
      <c r="B341" s="2490"/>
      <c r="C341" s="2490"/>
      <c r="D341" s="2490"/>
      <c r="E341" s="2490"/>
      <c r="F341" s="2490"/>
      <c r="G341" s="2490"/>
      <c r="H341" s="2490"/>
      <c r="I341" s="2490"/>
      <c r="J341" s="2490"/>
      <c r="K341" s="2490"/>
      <c r="L341" s="2490"/>
      <c r="M341" s="2491"/>
      <c r="N341" s="852">
        <f aca="true" t="shared" si="81" ref="N341:Y341">N340</f>
        <v>29</v>
      </c>
      <c r="O341" s="852">
        <f t="shared" si="81"/>
        <v>27</v>
      </c>
      <c r="P341" s="852">
        <f t="shared" si="81"/>
        <v>27</v>
      </c>
      <c r="Q341" s="852">
        <f t="shared" si="81"/>
        <v>28</v>
      </c>
      <c r="R341" s="852">
        <f t="shared" si="81"/>
        <v>28</v>
      </c>
      <c r="S341" s="852">
        <f t="shared" si="81"/>
        <v>29</v>
      </c>
      <c r="T341" s="852">
        <f t="shared" si="81"/>
        <v>23</v>
      </c>
      <c r="U341" s="852">
        <f t="shared" si="81"/>
        <v>24</v>
      </c>
      <c r="V341" s="852">
        <f t="shared" si="81"/>
        <v>24</v>
      </c>
      <c r="W341" s="852">
        <f t="shared" si="81"/>
        <v>22</v>
      </c>
      <c r="X341" s="852">
        <f t="shared" si="81"/>
        <v>22</v>
      </c>
      <c r="Y341" s="853">
        <f t="shared" si="81"/>
        <v>17</v>
      </c>
      <c r="Z341" s="734"/>
      <c r="AA341" s="734"/>
      <c r="AB341" s="734"/>
      <c r="AC341" s="734"/>
    </row>
    <row r="342" spans="1:29" s="17" customFormat="1" ht="16.5" thickBot="1">
      <c r="A342" s="2470" t="s">
        <v>77</v>
      </c>
      <c r="B342" s="2471"/>
      <c r="C342" s="2471"/>
      <c r="D342" s="2471"/>
      <c r="E342" s="2471"/>
      <c r="F342" s="2471"/>
      <c r="G342" s="2471"/>
      <c r="H342" s="2471"/>
      <c r="I342" s="2471"/>
      <c r="J342" s="2471"/>
      <c r="K342" s="2471"/>
      <c r="L342" s="2471"/>
      <c r="M342" s="2483"/>
      <c r="N342" s="2106">
        <v>3</v>
      </c>
      <c r="O342" s="2106">
        <v>1</v>
      </c>
      <c r="P342" s="2107">
        <v>3</v>
      </c>
      <c r="Q342" s="2108">
        <v>4</v>
      </c>
      <c r="R342" s="2106">
        <v>2</v>
      </c>
      <c r="S342" s="2106">
        <v>3</v>
      </c>
      <c r="T342" s="2106">
        <v>3</v>
      </c>
      <c r="U342" s="2106">
        <v>2</v>
      </c>
      <c r="V342" s="2106">
        <v>1</v>
      </c>
      <c r="W342" s="2106">
        <v>3</v>
      </c>
      <c r="X342" s="2106">
        <v>2</v>
      </c>
      <c r="Y342" s="2107"/>
      <c r="Z342" s="399"/>
      <c r="AA342" s="399"/>
      <c r="AB342" s="399"/>
      <c r="AC342" s="399"/>
    </row>
    <row r="343" spans="1:29" s="17" customFormat="1" ht="16.5" thickBot="1">
      <c r="A343" s="2470" t="s">
        <v>78</v>
      </c>
      <c r="B343" s="2471"/>
      <c r="C343" s="2471"/>
      <c r="D343" s="2471"/>
      <c r="E343" s="2471"/>
      <c r="F343" s="2471"/>
      <c r="G343" s="2471"/>
      <c r="H343" s="2471"/>
      <c r="I343" s="2471"/>
      <c r="J343" s="2471"/>
      <c r="K343" s="2471"/>
      <c r="L343" s="2471"/>
      <c r="M343" s="2483"/>
      <c r="N343" s="2109">
        <v>5</v>
      </c>
      <c r="O343" s="2109">
        <v>2</v>
      </c>
      <c r="P343" s="2109">
        <v>4</v>
      </c>
      <c r="Q343" s="2109">
        <v>4</v>
      </c>
      <c r="R343" s="2109">
        <v>1</v>
      </c>
      <c r="S343" s="2109">
        <v>6</v>
      </c>
      <c r="T343" s="2109">
        <v>4</v>
      </c>
      <c r="U343" s="2109">
        <v>2</v>
      </c>
      <c r="V343" s="2109">
        <v>7</v>
      </c>
      <c r="W343" s="2199">
        <v>2</v>
      </c>
      <c r="X343" s="2199">
        <v>3</v>
      </c>
      <c r="Y343" s="2110">
        <v>2</v>
      </c>
      <c r="Z343" s="399"/>
      <c r="AA343" s="399"/>
      <c r="AB343" s="399"/>
      <c r="AC343" s="399"/>
    </row>
    <row r="344" spans="1:29" s="17" customFormat="1" ht="16.5" thickBot="1">
      <c r="A344" s="2470" t="s">
        <v>97</v>
      </c>
      <c r="B344" s="2471"/>
      <c r="C344" s="2471"/>
      <c r="D344" s="2471"/>
      <c r="E344" s="2471"/>
      <c r="F344" s="2471"/>
      <c r="G344" s="2471"/>
      <c r="H344" s="2471"/>
      <c r="I344" s="2471"/>
      <c r="J344" s="2471"/>
      <c r="K344" s="2471"/>
      <c r="L344" s="2471"/>
      <c r="M344" s="2483"/>
      <c r="N344" s="2109"/>
      <c r="O344" s="2109"/>
      <c r="P344" s="2110"/>
      <c r="Q344" s="2111"/>
      <c r="R344" s="2109"/>
      <c r="S344" s="2109"/>
      <c r="T344" s="2109"/>
      <c r="U344" s="2109"/>
      <c r="V344" s="2109">
        <v>1</v>
      </c>
      <c r="W344" s="2109"/>
      <c r="X344" s="2109"/>
      <c r="Y344" s="2110"/>
      <c r="Z344" s="399"/>
      <c r="AA344" s="399"/>
      <c r="AB344" s="399"/>
      <c r="AC344" s="399"/>
    </row>
    <row r="345" spans="1:29" s="17" customFormat="1" ht="15.75">
      <c r="A345" s="2470" t="s">
        <v>96</v>
      </c>
      <c r="B345" s="2471"/>
      <c r="C345" s="2471"/>
      <c r="D345" s="2471"/>
      <c r="E345" s="2471"/>
      <c r="F345" s="2471"/>
      <c r="G345" s="2471"/>
      <c r="H345" s="2471"/>
      <c r="I345" s="2471"/>
      <c r="J345" s="2471"/>
      <c r="K345" s="2471"/>
      <c r="L345" s="2471"/>
      <c r="M345" s="2483"/>
      <c r="N345" s="2112"/>
      <c r="O345" s="2112"/>
      <c r="P345" s="2113"/>
      <c r="Q345" s="2114"/>
      <c r="R345" s="2112"/>
      <c r="S345" s="2112"/>
      <c r="T345" s="2112">
        <v>1</v>
      </c>
      <c r="U345" s="2112"/>
      <c r="V345" s="2112"/>
      <c r="W345" s="2112"/>
      <c r="X345" s="2112">
        <v>1</v>
      </c>
      <c r="Y345" s="2115"/>
      <c r="Z345" s="399"/>
      <c r="AA345" s="399"/>
      <c r="AB345" s="399"/>
      <c r="AC345" s="399"/>
    </row>
    <row r="346" spans="1:29" s="17" customFormat="1" ht="15.75">
      <c r="A346" s="2116"/>
      <c r="B346" s="2116"/>
      <c r="C346" s="2116"/>
      <c r="D346" s="2116"/>
      <c r="E346" s="2116"/>
      <c r="F346" s="2116"/>
      <c r="G346" s="2116"/>
      <c r="H346" s="2116"/>
      <c r="I346" s="2116"/>
      <c r="J346" s="2116"/>
      <c r="K346" s="2116"/>
      <c r="L346" s="2116"/>
      <c r="M346" s="2116"/>
      <c r="N346" s="2476">
        <f>G36+G12+G13+G14+G24+G25+G26+G39+G40+G41+G43+G44+G45+G48+G49+G50+G60+G61+G63+G111+G17+G56</f>
        <v>60</v>
      </c>
      <c r="O346" s="2477"/>
      <c r="P346" s="2478"/>
      <c r="Q346" s="2476">
        <f>G37+G18+G19+G21+G27+G28+G29+G46+G52+G53+G54+G62+G108+G112+G113+G115+G116+G118+G119+G124+G314+G68+G69+G70</f>
        <v>60</v>
      </c>
      <c r="R346" s="2477"/>
      <c r="S346" s="2478"/>
      <c r="T346" s="2476">
        <f>G99+G101+G103+G104+G106+G107+G117+G98+G123+G154+G156+G157+G160+G166+G168+G172+G173+G315+G316+G71+G72+G73</f>
        <v>60</v>
      </c>
      <c r="U346" s="2477"/>
      <c r="V346" s="2478"/>
      <c r="W346" s="2476">
        <f>G57+G58+G109+G153+G158+G162+G163+G164+G169+G175+G176+G183+G184+G186+G187+G317+G318+G336+G16</f>
        <v>60</v>
      </c>
      <c r="X346" s="2477"/>
      <c r="Y346" s="2478"/>
      <c r="Z346" s="424">
        <f>N346+Q346+T346+W346</f>
        <v>240</v>
      </c>
      <c r="AA346" s="399"/>
      <c r="AB346" s="399"/>
      <c r="AC346" s="399"/>
    </row>
    <row r="347" spans="1:29" s="17" customFormat="1" ht="20.25" customHeight="1" thickBot="1">
      <c r="A347" s="756"/>
      <c r="B347" s="756"/>
      <c r="C347" s="756"/>
      <c r="D347" s="756"/>
      <c r="E347" s="756"/>
      <c r="F347" s="756"/>
      <c r="G347" s="756"/>
      <c r="H347" s="756"/>
      <c r="I347" s="756"/>
      <c r="J347" s="756"/>
      <c r="K347" s="756"/>
      <c r="L347" s="756"/>
      <c r="M347" s="756"/>
      <c r="N347" s="756"/>
      <c r="O347" s="756"/>
      <c r="P347" s="756"/>
      <c r="Q347" s="756"/>
      <c r="R347" s="756"/>
      <c r="S347" s="756"/>
      <c r="T347" s="756"/>
      <c r="U347" s="756"/>
      <c r="V347" s="756"/>
      <c r="W347" s="756"/>
      <c r="X347" s="756"/>
      <c r="Y347" s="756"/>
      <c r="Z347" s="399"/>
      <c r="AA347" s="399"/>
      <c r="AB347" s="399"/>
      <c r="AC347" s="399"/>
    </row>
    <row r="348" spans="1:29" s="17" customFormat="1" ht="21" customHeight="1" thickBot="1">
      <c r="A348" s="2667" t="s">
        <v>330</v>
      </c>
      <c r="B348" s="2668"/>
      <c r="C348" s="2668"/>
      <c r="D348" s="2668"/>
      <c r="E348" s="2668"/>
      <c r="F348" s="2668"/>
      <c r="G348" s="2668"/>
      <c r="H348" s="2668"/>
      <c r="I348" s="2668"/>
      <c r="J348" s="2668"/>
      <c r="K348" s="2668"/>
      <c r="L348" s="2668"/>
      <c r="M348" s="2668"/>
      <c r="N348" s="2668"/>
      <c r="O348" s="2668"/>
      <c r="P348" s="2668"/>
      <c r="Q348" s="2668"/>
      <c r="R348" s="2668"/>
      <c r="S348" s="2668"/>
      <c r="T348" s="2668"/>
      <c r="U348" s="2668"/>
      <c r="V348" s="2668"/>
      <c r="W348" s="2668"/>
      <c r="X348" s="2668"/>
      <c r="Y348" s="2669"/>
      <c r="Z348" s="399"/>
      <c r="AA348" s="399"/>
      <c r="AB348" s="399"/>
      <c r="AC348" s="399"/>
    </row>
    <row r="349" spans="1:29" s="17" customFormat="1" ht="21.75" customHeight="1" thickBot="1">
      <c r="A349" s="2659" t="s">
        <v>95</v>
      </c>
      <c r="B349" s="2660"/>
      <c r="C349" s="2660"/>
      <c r="D349" s="2660"/>
      <c r="E349" s="2660"/>
      <c r="F349" s="2670"/>
      <c r="G349" s="1864">
        <f>G65+G120+G131+G326+G337+G258+G74</f>
        <v>240</v>
      </c>
      <c r="H349" s="1864">
        <f>H65+H120+H131+H326+H337+H258+H74</f>
        <v>7200</v>
      </c>
      <c r="I349" s="1869">
        <f>I65+I120+I131+I326+I337+I258</f>
        <v>3413</v>
      </c>
      <c r="J349" s="1865" t="s">
        <v>489</v>
      </c>
      <c r="K349" s="1865" t="s">
        <v>624</v>
      </c>
      <c r="L349" s="1865" t="s">
        <v>625</v>
      </c>
      <c r="M349" s="2117">
        <f>M65+M120+M131+M326+M337+M258</f>
        <v>3442</v>
      </c>
      <c r="N349" s="2117">
        <f>N65+N120+N131+N326+N337+N258</f>
        <v>29</v>
      </c>
      <c r="O349" s="2117">
        <f>O65+O120+O131+O326+O337+O258</f>
        <v>27</v>
      </c>
      <c r="P349" s="2117">
        <f>P65+P120+P131+P326+P337+P258</f>
        <v>27</v>
      </c>
      <c r="Q349" s="2117">
        <f>Q65+Q120+Q131+Q326+Q337+Q258+Q74</f>
        <v>28</v>
      </c>
      <c r="R349" s="2117">
        <f>R65+R120+R131+R326+R337+R258+R74-3</f>
        <v>28</v>
      </c>
      <c r="S349" s="2117">
        <f>S65+S120+S131+S326+S337+S258+S74</f>
        <v>29</v>
      </c>
      <c r="T349" s="2117">
        <f>T65+T120+T131+T326+T337+T258+T74</f>
        <v>26</v>
      </c>
      <c r="U349" s="2117">
        <f>U65+U120+U131+U326+U337+U258+U74</f>
        <v>24</v>
      </c>
      <c r="V349" s="2117">
        <f>V65+V120+V131+V326+V337+V258+V74</f>
        <v>24</v>
      </c>
      <c r="W349" s="2117">
        <f>W65+W120+W131+W326+W337+W258</f>
        <v>22</v>
      </c>
      <c r="X349" s="2117">
        <f>X65+X120+X131+X326+X337+X258</f>
        <v>22</v>
      </c>
      <c r="Y349" s="1869">
        <f>Y65+Y120+Y131+Y326+Y337+Y258</f>
        <v>16</v>
      </c>
      <c r="Z349" s="736" t="s">
        <v>34</v>
      </c>
      <c r="AA349" s="736" t="s">
        <v>35</v>
      </c>
      <c r="AB349" s="736" t="s">
        <v>36</v>
      </c>
      <c r="AC349" s="736" t="s">
        <v>37</v>
      </c>
    </row>
    <row r="350" spans="1:29" s="17" customFormat="1" ht="15.75" customHeight="1" thickBot="1">
      <c r="A350" s="2652" t="s">
        <v>94</v>
      </c>
      <c r="B350" s="2653"/>
      <c r="C350" s="2653"/>
      <c r="D350" s="2653"/>
      <c r="E350" s="2653"/>
      <c r="F350" s="2653"/>
      <c r="G350" s="2653"/>
      <c r="H350" s="2653"/>
      <c r="I350" s="2653"/>
      <c r="J350" s="2653"/>
      <c r="K350" s="2653"/>
      <c r="L350" s="2653"/>
      <c r="M350" s="2654"/>
      <c r="N350" s="904">
        <f>N$349</f>
        <v>29</v>
      </c>
      <c r="O350" s="904">
        <f aca="true" t="shared" si="82" ref="O350:Y350">O$349</f>
        <v>27</v>
      </c>
      <c r="P350" s="904">
        <f t="shared" si="82"/>
        <v>27</v>
      </c>
      <c r="Q350" s="904">
        <f t="shared" si="82"/>
        <v>28</v>
      </c>
      <c r="R350" s="904">
        <f t="shared" si="82"/>
        <v>28</v>
      </c>
      <c r="S350" s="904">
        <f t="shared" si="82"/>
        <v>29</v>
      </c>
      <c r="T350" s="904">
        <f t="shared" si="82"/>
        <v>26</v>
      </c>
      <c r="U350" s="904">
        <f t="shared" si="82"/>
        <v>24</v>
      </c>
      <c r="V350" s="904">
        <f t="shared" si="82"/>
        <v>24</v>
      </c>
      <c r="W350" s="904">
        <f t="shared" si="82"/>
        <v>22</v>
      </c>
      <c r="X350" s="904">
        <f t="shared" si="82"/>
        <v>22</v>
      </c>
      <c r="Y350" s="905">
        <f t="shared" si="82"/>
        <v>16</v>
      </c>
      <c r="Z350" s="399">
        <f>SUMIF(Z11:Z326,"мпф",$G11:$G326)</f>
        <v>0</v>
      </c>
      <c r="AA350" s="399">
        <f>SUMIF(AA11:AA326,"мпф",$G11:$G326)</f>
        <v>0</v>
      </c>
      <c r="AB350" s="399">
        <f>SUMIF(AB11:AB326,"мпф",$G11:$G326)</f>
        <v>25</v>
      </c>
      <c r="AC350" s="399">
        <f>SUMIF(AC11:AC326,"мпф",$G11:$G326)-0.65-0.2</f>
        <v>48.15</v>
      </c>
    </row>
    <row r="351" spans="1:29" s="17" customFormat="1" ht="15.75" customHeight="1" thickBot="1">
      <c r="A351" s="2470" t="s">
        <v>77</v>
      </c>
      <c r="B351" s="2471"/>
      <c r="C351" s="2471"/>
      <c r="D351" s="2471"/>
      <c r="E351" s="2471"/>
      <c r="F351" s="2471"/>
      <c r="G351" s="2471"/>
      <c r="H351" s="2471"/>
      <c r="I351" s="2471"/>
      <c r="J351" s="2471"/>
      <c r="K351" s="2471"/>
      <c r="L351" s="2471"/>
      <c r="M351" s="2472"/>
      <c r="N351" s="2118">
        <f>COUNTIF($C11:$C63,N$5)+COUNTIF($C127:$C127,N$5)+COUNTIF($C196:$C231,N$5)+COUNTIF($C322:$C336,N$5)</f>
        <v>3</v>
      </c>
      <c r="O351" s="2118">
        <f>COUNTIF($C11:$C63,O$5)+COUNTIF($C127:$C127,O$5)+COUNTIF($C196:$C231,O$5)+COUNTIF($C322:$C336,O$5)</f>
        <v>1</v>
      </c>
      <c r="P351" s="2118">
        <f>COUNTIF($C11:$C63,P$5)+COUNTIF($C127:$C127,P$5)+COUNTIF($C196:$C231,P$5)+COUNTIF($C322:$C336,P$5)</f>
        <v>3</v>
      </c>
      <c r="Q351" s="2118">
        <v>4</v>
      </c>
      <c r="R351" s="2118">
        <v>2</v>
      </c>
      <c r="S351" s="2118">
        <v>3</v>
      </c>
      <c r="T351" s="2118">
        <v>3</v>
      </c>
      <c r="U351" s="2118">
        <v>3</v>
      </c>
      <c r="V351" s="2118">
        <f>COUNTIF($C11:$C63,V$5)+COUNTIF($C127:$C127,V$5)+COUNTIF($C196:$C231,V$5)+COUNTIF($C322:$C336,V$5)</f>
        <v>1</v>
      </c>
      <c r="W351" s="2118">
        <v>3</v>
      </c>
      <c r="X351" s="2118">
        <v>3</v>
      </c>
      <c r="Y351" s="2119">
        <v>2</v>
      </c>
      <c r="Z351" s="399"/>
      <c r="AA351" s="399"/>
      <c r="AB351" s="399"/>
      <c r="AC351" s="399"/>
    </row>
    <row r="352" spans="1:29" s="17" customFormat="1" ht="15.75" customHeight="1" thickBot="1">
      <c r="A352" s="2470" t="s">
        <v>78</v>
      </c>
      <c r="B352" s="2471"/>
      <c r="C352" s="2471"/>
      <c r="D352" s="2471"/>
      <c r="E352" s="2471"/>
      <c r="F352" s="2471"/>
      <c r="G352" s="2471"/>
      <c r="H352" s="2471"/>
      <c r="I352" s="2471"/>
      <c r="J352" s="2471"/>
      <c r="K352" s="2471"/>
      <c r="L352" s="2471"/>
      <c r="M352" s="2472"/>
      <c r="N352" s="2118">
        <v>5</v>
      </c>
      <c r="O352" s="2118">
        <v>2</v>
      </c>
      <c r="P352" s="2118">
        <v>4</v>
      </c>
      <c r="Q352" s="2118">
        <v>4</v>
      </c>
      <c r="R352" s="2118">
        <v>1</v>
      </c>
      <c r="S352" s="2118">
        <v>6</v>
      </c>
      <c r="T352" s="2118">
        <v>4</v>
      </c>
      <c r="U352" s="2118">
        <v>0</v>
      </c>
      <c r="V352" s="2118">
        <v>6</v>
      </c>
      <c r="W352" s="2118">
        <f>COUNTIF($D11:$D63,W$5)+COUNTIF($D127:$D127,W$5)+COUNTIF($D196:$D231,W$5)+COUNTIF($D322:$D336,W$5)</f>
        <v>3</v>
      </c>
      <c r="X352" s="2118">
        <f>COUNTIF($D11:$D63,X$5)+COUNTIF($D127:$D127,X$5)+COUNTIF($D196:$D231,X$5)+COUNTIF($D322:$D336,X$5)</f>
        <v>2</v>
      </c>
      <c r="Y352" s="2119">
        <v>5</v>
      </c>
      <c r="Z352" s="399"/>
      <c r="AA352" s="399"/>
      <c r="AB352" s="399"/>
      <c r="AC352" s="399"/>
    </row>
    <row r="353" spans="1:29" s="17" customFormat="1" ht="15.75" customHeight="1" thickBot="1">
      <c r="A353" s="2470" t="s">
        <v>97</v>
      </c>
      <c r="B353" s="2471"/>
      <c r="C353" s="2471"/>
      <c r="D353" s="2471"/>
      <c r="E353" s="2471"/>
      <c r="F353" s="2471"/>
      <c r="G353" s="2471"/>
      <c r="H353" s="2471"/>
      <c r="I353" s="2471"/>
      <c r="J353" s="2471"/>
      <c r="K353" s="2471"/>
      <c r="L353" s="2471"/>
      <c r="M353" s="2472"/>
      <c r="N353" s="2118">
        <f aca="true" t="shared" si="83" ref="N353:U353">COUNTIF($E11:$E63,N$5)+COUNTIF($E127:$E127,N$5)+COUNTIF($E196:$E231,N$5)+COUNTIF($E322:$E336,N$5)</f>
        <v>0</v>
      </c>
      <c r="O353" s="2118">
        <f t="shared" si="83"/>
        <v>0</v>
      </c>
      <c r="P353" s="2118">
        <f t="shared" si="83"/>
        <v>0</v>
      </c>
      <c r="Q353" s="2118">
        <f t="shared" si="83"/>
        <v>0</v>
      </c>
      <c r="R353" s="2118">
        <f t="shared" si="83"/>
        <v>0</v>
      </c>
      <c r="S353" s="2118">
        <f t="shared" si="83"/>
        <v>0</v>
      </c>
      <c r="T353" s="2118">
        <f t="shared" si="83"/>
        <v>0</v>
      </c>
      <c r="U353" s="2118">
        <f t="shared" si="83"/>
        <v>0</v>
      </c>
      <c r="V353" s="2118">
        <v>1</v>
      </c>
      <c r="W353" s="2118">
        <f>COUNTIF($E11:$E63,W$5)+COUNTIF($E127:$E127,W$5)+COUNTIF($E196:$E231,W$5)+COUNTIF($E322:$E336,W$5)</f>
        <v>0</v>
      </c>
      <c r="X353" s="2118">
        <f>COUNTIF($E11:$E63,X$5)+COUNTIF($E127:$E127,X$5)+COUNTIF($E196:$E231,X$5)+COUNTIF($E322:$E336,X$5)</f>
        <v>1</v>
      </c>
      <c r="Y353" s="2119">
        <f>COUNTIF($E11:$E63,Y$5)+COUNTIF($E127:$E127,Y$5)+COUNTIF($E196:$E231,Y$5)+COUNTIF($E322:$E336,Y$5)</f>
        <v>0</v>
      </c>
      <c r="Z353" s="399"/>
      <c r="AA353" s="399"/>
      <c r="AB353" s="399"/>
      <c r="AC353" s="399"/>
    </row>
    <row r="354" spans="1:29" s="17" customFormat="1" ht="15.75" customHeight="1">
      <c r="A354" s="2470" t="s">
        <v>96</v>
      </c>
      <c r="B354" s="2471"/>
      <c r="C354" s="2471"/>
      <c r="D354" s="2471"/>
      <c r="E354" s="2471"/>
      <c r="F354" s="2471"/>
      <c r="G354" s="2471"/>
      <c r="H354" s="2471"/>
      <c r="I354" s="2471"/>
      <c r="J354" s="2471"/>
      <c r="K354" s="2471"/>
      <c r="L354" s="2471"/>
      <c r="M354" s="2472"/>
      <c r="N354" s="2120">
        <f aca="true" t="shared" si="84" ref="N354:S354">COUNTIF($F11:$F63,N$5)+COUNTIF($F127:$F127,N$5)+COUNTIF($F196:$F231,N$5)+COUNTIF($F322:$F336,N$5)</f>
        <v>0</v>
      </c>
      <c r="O354" s="2120">
        <f t="shared" si="84"/>
        <v>0</v>
      </c>
      <c r="P354" s="2120">
        <f t="shared" si="84"/>
        <v>0</v>
      </c>
      <c r="Q354" s="2120">
        <f t="shared" si="84"/>
        <v>0</v>
      </c>
      <c r="R354" s="2120">
        <f t="shared" si="84"/>
        <v>0</v>
      </c>
      <c r="S354" s="2120">
        <f t="shared" si="84"/>
        <v>0</v>
      </c>
      <c r="T354" s="2120">
        <v>1</v>
      </c>
      <c r="U354" s="2120">
        <v>1</v>
      </c>
      <c r="V354" s="2120"/>
      <c r="W354" s="2120">
        <f>COUNTIF($F11:$F63,W$5)+COUNTIF($F127:$F127,W$5)+COUNTIF($F196:$F231,W$5)+COUNTIF($F322:$F336,W$5)</f>
        <v>1</v>
      </c>
      <c r="X354" s="2120">
        <f>COUNTIF($F11:$F63,X$5)+COUNTIF($F127:$F127,X$5)+COUNTIF($F196:$F231,X$5)+COUNTIF($F322:$F336,X$5)</f>
        <v>0</v>
      </c>
      <c r="Y354" s="2185">
        <f>COUNTIF($F11:$F63,Y$5)+COUNTIF($F127:$F127,Y$5)+COUNTIF($F196:$F231,Y$5)+COUNTIF($F322:$F336,Y$5)</f>
        <v>0</v>
      </c>
      <c r="Z354" s="399"/>
      <c r="AA354" s="399"/>
      <c r="AB354" s="399"/>
      <c r="AC354" s="399"/>
    </row>
    <row r="355" spans="1:29" s="17" customFormat="1" ht="18.75" customHeight="1">
      <c r="A355" s="2116"/>
      <c r="B355" s="2116"/>
      <c r="C355" s="2116"/>
      <c r="D355" s="2116"/>
      <c r="E355" s="2116"/>
      <c r="F355" s="2116"/>
      <c r="G355" s="2116"/>
      <c r="H355" s="2116"/>
      <c r="I355" s="2116"/>
      <c r="J355" s="2116"/>
      <c r="K355" s="2116"/>
      <c r="L355" s="2116"/>
      <c r="M355" s="2116"/>
      <c r="N355" s="2486">
        <f>G36+G13+G12+G14+G24+G25+G26+G39+G40+G41+G43+G44+G45+G48+G49+G50+G60+G61+G63+G111+G17+G56</f>
        <v>60</v>
      </c>
      <c r="O355" s="2487"/>
      <c r="P355" s="2488"/>
      <c r="Q355" s="2486">
        <f>G37+G18+G19+G21+G27+G28+G29+G46+G52+G53+G54+G62+G108+G112+G113+G115+G116+G118+G119+G128+G322+G68+G69+G70</f>
        <v>60</v>
      </c>
      <c r="R355" s="2487"/>
      <c r="S355" s="2488"/>
      <c r="T355" s="2486">
        <f>G221+G99+G98+G101+G103+G104+G106+G107+G117+G130+G201+G206+G209+G213+G217+G219+G226+G227+G323+G71+G72+G73</f>
        <v>50</v>
      </c>
      <c r="U355" s="2487"/>
      <c r="V355" s="2488"/>
      <c r="W355" s="2486">
        <f>G16+G58+G109+G196+G198+G199+G203+G204+G205+G210+G214+G215+G222+G223+G224+G228+G229+G230+G324+G325+G336+G57</f>
        <v>60</v>
      </c>
      <c r="X355" s="2487"/>
      <c r="Y355" s="2488"/>
      <c r="Z355" s="296">
        <f>N355+Q355+T355+W355</f>
        <v>230</v>
      </c>
      <c r="AA355" s="399"/>
      <c r="AB355" s="399"/>
      <c r="AC355" s="399"/>
    </row>
    <row r="356" spans="1:29" s="17" customFormat="1" ht="18.75" customHeight="1" thickBot="1">
      <c r="A356" s="2116"/>
      <c r="B356" s="2116"/>
      <c r="C356" s="2116"/>
      <c r="D356" s="2116"/>
      <c r="E356" s="2116"/>
      <c r="F356" s="2116"/>
      <c r="G356" s="2116"/>
      <c r="H356" s="2116"/>
      <c r="I356" s="2116"/>
      <c r="J356" s="2116"/>
      <c r="K356" s="2116"/>
      <c r="L356" s="2116"/>
      <c r="M356" s="2116"/>
      <c r="N356" s="2121"/>
      <c r="O356" s="2121"/>
      <c r="P356" s="2121"/>
      <c r="Q356" s="2121"/>
      <c r="R356" s="2121"/>
      <c r="S356" s="2121"/>
      <c r="T356" s="2121"/>
      <c r="U356" s="2121"/>
      <c r="V356" s="2121"/>
      <c r="W356" s="2121"/>
      <c r="X356" s="2121"/>
      <c r="Y356" s="2121"/>
      <c r="Z356" s="399"/>
      <c r="AA356" s="399"/>
      <c r="AB356" s="399"/>
      <c r="AC356" s="399"/>
    </row>
    <row r="357" spans="1:29" s="17" customFormat="1" ht="21" customHeight="1" thickBot="1">
      <c r="A357" s="2656" t="s">
        <v>331</v>
      </c>
      <c r="B357" s="2657"/>
      <c r="C357" s="2657"/>
      <c r="D357" s="2657"/>
      <c r="E357" s="2657"/>
      <c r="F357" s="2657"/>
      <c r="G357" s="2657"/>
      <c r="H357" s="2657"/>
      <c r="I357" s="2657"/>
      <c r="J357" s="2657"/>
      <c r="K357" s="2657"/>
      <c r="L357" s="2657"/>
      <c r="M357" s="2657"/>
      <c r="N357" s="2657"/>
      <c r="O357" s="2657"/>
      <c r="P357" s="2657"/>
      <c r="Q357" s="2657"/>
      <c r="R357" s="2657"/>
      <c r="S357" s="2657"/>
      <c r="T357" s="2657"/>
      <c r="U357" s="2657"/>
      <c r="V357" s="2657"/>
      <c r="W357" s="2657"/>
      <c r="X357" s="2657"/>
      <c r="Y357" s="2658"/>
      <c r="Z357" s="399"/>
      <c r="AA357" s="399"/>
      <c r="AB357" s="399"/>
      <c r="AC357" s="399"/>
    </row>
    <row r="358" spans="1:29" s="17" customFormat="1" ht="24" customHeight="1" thickBot="1">
      <c r="A358" s="2659" t="s">
        <v>95</v>
      </c>
      <c r="B358" s="2660"/>
      <c r="C358" s="2660"/>
      <c r="D358" s="2660"/>
      <c r="E358" s="2660"/>
      <c r="F358" s="2661"/>
      <c r="G358" s="2122">
        <f aca="true" t="shared" si="85" ref="G358:M358">G65+G149+G311+G333+G337+G74</f>
        <v>240</v>
      </c>
      <c r="H358" s="2122">
        <f t="shared" si="85"/>
        <v>7200</v>
      </c>
      <c r="I358" s="2122">
        <f t="shared" si="85"/>
        <v>3595</v>
      </c>
      <c r="J358" s="2122">
        <f t="shared" si="85"/>
        <v>1677</v>
      </c>
      <c r="K358" s="2122">
        <f t="shared" si="85"/>
        <v>459</v>
      </c>
      <c r="L358" s="2122">
        <f t="shared" si="85"/>
        <v>1459</v>
      </c>
      <c r="M358" s="2122">
        <f t="shared" si="85"/>
        <v>3560</v>
      </c>
      <c r="N358" s="2123">
        <f>N65+N149+N311+N333</f>
        <v>29</v>
      </c>
      <c r="O358" s="2123">
        <f>O65+O149+O311+O333</f>
        <v>27</v>
      </c>
      <c r="P358" s="2123">
        <f>P65+P149+P311+P333</f>
        <v>27</v>
      </c>
      <c r="Q358" s="2123">
        <f>Q65+Q149+Q311+Q333+Q74-2</f>
        <v>29</v>
      </c>
      <c r="R358" s="2123">
        <f aca="true" t="shared" si="86" ref="R358:Y358">R65+R149+R311+R333+R74</f>
        <v>28</v>
      </c>
      <c r="S358" s="2123">
        <f t="shared" si="86"/>
        <v>30</v>
      </c>
      <c r="T358" s="2123">
        <f t="shared" si="86"/>
        <v>24</v>
      </c>
      <c r="U358" s="2123">
        <f t="shared" si="86"/>
        <v>24</v>
      </c>
      <c r="V358" s="2123">
        <f t="shared" si="86"/>
        <v>24</v>
      </c>
      <c r="W358" s="2123">
        <f t="shared" si="86"/>
        <v>22</v>
      </c>
      <c r="X358" s="2123">
        <f t="shared" si="86"/>
        <v>22</v>
      </c>
      <c r="Y358" s="2124">
        <f t="shared" si="86"/>
        <v>17</v>
      </c>
      <c r="Z358" s="399"/>
      <c r="AA358" s="399"/>
      <c r="AB358" s="399"/>
      <c r="AC358" s="399"/>
    </row>
    <row r="359" spans="1:29" s="17" customFormat="1" ht="21" customHeight="1" thickBot="1">
      <c r="A359" s="2662" t="s">
        <v>94</v>
      </c>
      <c r="B359" s="2663"/>
      <c r="C359" s="2663"/>
      <c r="D359" s="2663"/>
      <c r="E359" s="2663"/>
      <c r="F359" s="2663"/>
      <c r="G359" s="2663"/>
      <c r="H359" s="2663"/>
      <c r="I359" s="2663"/>
      <c r="J359" s="2663"/>
      <c r="K359" s="2663"/>
      <c r="L359" s="2663"/>
      <c r="M359" s="2664"/>
      <c r="N359" s="854">
        <f>N358</f>
        <v>29</v>
      </c>
      <c r="O359" s="854">
        <f aca="true" t="shared" si="87" ref="O359:Y359">O358</f>
        <v>27</v>
      </c>
      <c r="P359" s="854">
        <f t="shared" si="87"/>
        <v>27</v>
      </c>
      <c r="Q359" s="854">
        <f t="shared" si="87"/>
        <v>29</v>
      </c>
      <c r="R359" s="854">
        <f t="shared" si="87"/>
        <v>28</v>
      </c>
      <c r="S359" s="854">
        <f t="shared" si="87"/>
        <v>30</v>
      </c>
      <c r="T359" s="854">
        <f t="shared" si="87"/>
        <v>24</v>
      </c>
      <c r="U359" s="854">
        <f t="shared" si="87"/>
        <v>24</v>
      </c>
      <c r="V359" s="854">
        <f t="shared" si="87"/>
        <v>24</v>
      </c>
      <c r="W359" s="854">
        <f t="shared" si="87"/>
        <v>22</v>
      </c>
      <c r="X359" s="854">
        <f t="shared" si="87"/>
        <v>22</v>
      </c>
      <c r="Y359" s="855">
        <f t="shared" si="87"/>
        <v>17</v>
      </c>
      <c r="Z359" s="399"/>
      <c r="AA359" s="399"/>
      <c r="AB359" s="399"/>
      <c r="AC359" s="399"/>
    </row>
    <row r="360" spans="1:29" s="17" customFormat="1" ht="18" customHeight="1">
      <c r="A360" s="2470" t="s">
        <v>77</v>
      </c>
      <c r="B360" s="2471"/>
      <c r="C360" s="2471"/>
      <c r="D360" s="2471"/>
      <c r="E360" s="2471"/>
      <c r="F360" s="2471"/>
      <c r="G360" s="2471"/>
      <c r="H360" s="2471"/>
      <c r="I360" s="2471"/>
      <c r="J360" s="2471"/>
      <c r="K360" s="2471"/>
      <c r="L360" s="2471"/>
      <c r="M360" s="2472"/>
      <c r="N360" s="2125">
        <v>3</v>
      </c>
      <c r="O360" s="2126">
        <v>1</v>
      </c>
      <c r="P360" s="2127">
        <v>3</v>
      </c>
      <c r="Q360" s="2128">
        <v>4</v>
      </c>
      <c r="R360" s="2126">
        <v>1</v>
      </c>
      <c r="S360" s="1623">
        <v>2</v>
      </c>
      <c r="T360" s="2129">
        <v>2</v>
      </c>
      <c r="U360" s="2126">
        <v>1</v>
      </c>
      <c r="V360" s="1623">
        <v>2</v>
      </c>
      <c r="W360" s="2237">
        <v>2</v>
      </c>
      <c r="X360" s="2238">
        <v>2</v>
      </c>
      <c r="Y360" s="2127">
        <v>2</v>
      </c>
      <c r="Z360" s="399"/>
      <c r="AA360" s="399"/>
      <c r="AB360" s="399"/>
      <c r="AC360" s="399"/>
    </row>
    <row r="361" spans="1:29" s="17" customFormat="1" ht="19.5" customHeight="1">
      <c r="A361" s="2470" t="s">
        <v>78</v>
      </c>
      <c r="B361" s="2471"/>
      <c r="C361" s="2471"/>
      <c r="D361" s="2471"/>
      <c r="E361" s="2471"/>
      <c r="F361" s="2471"/>
      <c r="G361" s="2471"/>
      <c r="H361" s="2471"/>
      <c r="I361" s="2471"/>
      <c r="J361" s="2471"/>
      <c r="K361" s="2471"/>
      <c r="L361" s="2471"/>
      <c r="M361" s="2472"/>
      <c r="N361" s="2130">
        <v>5</v>
      </c>
      <c r="O361" s="2131">
        <v>2</v>
      </c>
      <c r="P361" s="2132">
        <v>4</v>
      </c>
      <c r="Q361" s="2133">
        <v>4</v>
      </c>
      <c r="R361" s="2131">
        <v>3</v>
      </c>
      <c r="S361" s="2134">
        <v>7</v>
      </c>
      <c r="T361" s="2135">
        <v>5</v>
      </c>
      <c r="U361" s="2131">
        <v>3</v>
      </c>
      <c r="V361" s="2134">
        <v>4</v>
      </c>
      <c r="W361" s="2239">
        <v>4</v>
      </c>
      <c r="X361" s="2240">
        <v>1</v>
      </c>
      <c r="Y361" s="2132">
        <v>1</v>
      </c>
      <c r="Z361" s="399"/>
      <c r="AA361" s="399"/>
      <c r="AB361" s="399"/>
      <c r="AC361" s="399"/>
    </row>
    <row r="362" spans="1:29" s="17" customFormat="1" ht="19.5" customHeight="1">
      <c r="A362" s="2470" t="s">
        <v>97</v>
      </c>
      <c r="B362" s="2471"/>
      <c r="C362" s="2471"/>
      <c r="D362" s="2471"/>
      <c r="E362" s="2471"/>
      <c r="F362" s="2471"/>
      <c r="G362" s="2471"/>
      <c r="H362" s="2471"/>
      <c r="I362" s="2471"/>
      <c r="J362" s="2471"/>
      <c r="K362" s="2471"/>
      <c r="L362" s="2471"/>
      <c r="M362" s="2472"/>
      <c r="N362" s="2136"/>
      <c r="O362" s="2137"/>
      <c r="P362" s="2138"/>
      <c r="Q362" s="2139"/>
      <c r="R362" s="2137"/>
      <c r="S362" s="1625"/>
      <c r="T362" s="2140"/>
      <c r="U362" s="2137"/>
      <c r="V362" s="1625">
        <v>2</v>
      </c>
      <c r="W362" s="2241">
        <v>1</v>
      </c>
      <c r="X362" s="2242"/>
      <c r="Y362" s="2138"/>
      <c r="Z362" s="399"/>
      <c r="AA362" s="399"/>
      <c r="AB362" s="399"/>
      <c r="AC362" s="399"/>
    </row>
    <row r="363" spans="1:29" s="17" customFormat="1" ht="17.25" customHeight="1">
      <c r="A363" s="2470" t="s">
        <v>96</v>
      </c>
      <c r="B363" s="2471"/>
      <c r="C363" s="2471"/>
      <c r="D363" s="2471"/>
      <c r="E363" s="2471"/>
      <c r="F363" s="2471"/>
      <c r="G363" s="2471"/>
      <c r="H363" s="2471"/>
      <c r="I363" s="2471"/>
      <c r="J363" s="2471"/>
      <c r="K363" s="2471"/>
      <c r="L363" s="2471"/>
      <c r="M363" s="2483"/>
      <c r="N363" s="2141"/>
      <c r="O363" s="2142"/>
      <c r="P363" s="1940"/>
      <c r="Q363" s="2141"/>
      <c r="R363" s="2142">
        <v>1</v>
      </c>
      <c r="S363" s="1940"/>
      <c r="T363" s="2143">
        <v>1</v>
      </c>
      <c r="U363" s="2142"/>
      <c r="V363" s="1940"/>
      <c r="W363" s="2243">
        <v>1</v>
      </c>
      <c r="X363" s="2244">
        <v>1</v>
      </c>
      <c r="Y363" s="1647"/>
      <c r="Z363" s="399"/>
      <c r="AA363" s="399"/>
      <c r="AB363" s="399"/>
      <c r="AC363" s="399"/>
    </row>
    <row r="364" spans="1:29" s="17" customFormat="1" ht="22.5" customHeight="1">
      <c r="A364" s="756"/>
      <c r="B364" s="756"/>
      <c r="C364" s="756"/>
      <c r="D364" s="756"/>
      <c r="E364" s="756"/>
      <c r="F364" s="756"/>
      <c r="G364" s="756"/>
      <c r="H364" s="756"/>
      <c r="I364" s="756"/>
      <c r="J364" s="756"/>
      <c r="K364" s="756"/>
      <c r="L364" s="756"/>
      <c r="M364" s="756"/>
      <c r="N364" s="2480">
        <f>G36+G17+G12+G13+G14+G24+G25+G26+G39+G40+G41+G43+G44+G45+G48+G49+G50+G60+G61+G63+G56+G144</f>
        <v>60</v>
      </c>
      <c r="O364" s="2481"/>
      <c r="P364" s="2482"/>
      <c r="Q364" s="2476">
        <f>G37+G18+G19+G21+G27+G28+G29+G46+G52+G53+G54+G62+G134+G139+G140+G141+G329+G145+G147+G277+G278+G148+G68+G69+G70</f>
        <v>60</v>
      </c>
      <c r="R364" s="2477"/>
      <c r="S364" s="2478"/>
      <c r="T364" s="2476">
        <f>G135+G136+G137+G142+G273+G274+G279+G280+G282+G283+G284+G285+G288+G289+G290+G295+G296+G330+6</f>
        <v>60</v>
      </c>
      <c r="U364" s="2477"/>
      <c r="V364" s="2478"/>
      <c r="W364" s="2476">
        <f>G16+G261+G263+G264+G266+G267+G268+G270+G271+G275+G291+G294+G297+G298+G331+G332+G336+G57+G58</f>
        <v>60</v>
      </c>
      <c r="X364" s="2477"/>
      <c r="Y364" s="2478"/>
      <c r="Z364" s="296">
        <f>N364+Q364+T364+W364</f>
        <v>240</v>
      </c>
      <c r="AA364" s="399"/>
      <c r="AB364" s="399"/>
      <c r="AC364" s="399"/>
    </row>
    <row r="365" spans="1:29" s="17" customFormat="1" ht="16.5" customHeight="1">
      <c r="A365" s="756"/>
      <c r="B365" s="2116" t="s">
        <v>333</v>
      </c>
      <c r="C365" s="2116"/>
      <c r="D365" s="2642"/>
      <c r="E365" s="2642"/>
      <c r="F365" s="2642"/>
      <c r="G365" s="2116"/>
      <c r="H365" s="2479" t="s">
        <v>152</v>
      </c>
      <c r="I365" s="2479"/>
      <c r="J365" s="2479"/>
      <c r="K365" s="756"/>
      <c r="L365" s="756"/>
      <c r="M365" s="756"/>
      <c r="N365" s="2144"/>
      <c r="O365" s="2144"/>
      <c r="P365" s="2144"/>
      <c r="Q365" s="2144"/>
      <c r="R365" s="2144"/>
      <c r="S365" s="2144"/>
      <c r="T365" s="2144"/>
      <c r="U365" s="2144"/>
      <c r="V365" s="2144"/>
      <c r="W365" s="2144"/>
      <c r="X365" s="2144"/>
      <c r="Y365" s="2144"/>
      <c r="Z365" s="399"/>
      <c r="AA365" s="399"/>
      <c r="AB365" s="399"/>
      <c r="AC365" s="399"/>
    </row>
    <row r="366" spans="1:29" s="17" customFormat="1" ht="20.25">
      <c r="A366" s="756"/>
      <c r="B366" s="2116" t="s">
        <v>334</v>
      </c>
      <c r="C366" s="2116"/>
      <c r="D366" s="2485"/>
      <c r="E366" s="2485"/>
      <c r="F366" s="2485"/>
      <c r="G366" s="2116"/>
      <c r="H366" s="2484" t="s">
        <v>332</v>
      </c>
      <c r="I366" s="2484"/>
      <c r="J366" s="2484"/>
      <c r="K366" s="756"/>
      <c r="L366" s="756"/>
      <c r="M366" s="756"/>
      <c r="N366" s="2144"/>
      <c r="O366" s="2144"/>
      <c r="P366" s="2144"/>
      <c r="Q366" s="2144"/>
      <c r="R366" s="2144"/>
      <c r="S366" s="2144"/>
      <c r="T366" s="2144"/>
      <c r="U366" s="2144"/>
      <c r="V366" s="2144"/>
      <c r="W366" s="2144"/>
      <c r="X366" s="2144"/>
      <c r="Y366" s="2144"/>
      <c r="Z366" s="399"/>
      <c r="AA366" s="399"/>
      <c r="AB366" s="399"/>
      <c r="AC366" s="399"/>
    </row>
    <row r="367" spans="1:29" s="17" customFormat="1" ht="20.25" customHeight="1">
      <c r="A367" s="756"/>
      <c r="B367" s="2116" t="s">
        <v>300</v>
      </c>
      <c r="C367" s="2116"/>
      <c r="D367" s="2145"/>
      <c r="E367" s="2146"/>
      <c r="F367" s="2146"/>
      <c r="G367" s="2116"/>
      <c r="H367" s="2484" t="s">
        <v>301</v>
      </c>
      <c r="I367" s="2484"/>
      <c r="J367" s="2484"/>
      <c r="K367" s="756"/>
      <c r="L367" s="756"/>
      <c r="M367" s="756"/>
      <c r="N367" s="2144"/>
      <c r="O367" s="2144"/>
      <c r="P367" s="2144"/>
      <c r="Q367" s="2144"/>
      <c r="R367" s="2144"/>
      <c r="S367" s="2144"/>
      <c r="T367" s="2144"/>
      <c r="U367" s="2144"/>
      <c r="V367" s="2144"/>
      <c r="W367" s="2144"/>
      <c r="X367" s="2144"/>
      <c r="Y367" s="2144"/>
      <c r="Z367" s="399"/>
      <c r="AA367" s="399"/>
      <c r="AB367" s="399"/>
      <c r="AC367" s="399"/>
    </row>
    <row r="368" spans="1:29" s="17" customFormat="1" ht="21" customHeight="1">
      <c r="A368" s="756"/>
      <c r="B368" s="2116" t="s">
        <v>153</v>
      </c>
      <c r="C368" s="2116"/>
      <c r="D368" s="2485"/>
      <c r="E368" s="2485"/>
      <c r="F368" s="2485"/>
      <c r="G368" s="2116"/>
      <c r="H368" s="2479" t="s">
        <v>154</v>
      </c>
      <c r="I368" s="2479"/>
      <c r="J368" s="2479"/>
      <c r="K368" s="756"/>
      <c r="L368" s="756"/>
      <c r="M368" s="756"/>
      <c r="N368" s="2147"/>
      <c r="O368" s="2147"/>
      <c r="P368" s="2147"/>
      <c r="Q368" s="2147"/>
      <c r="R368" s="2147"/>
      <c r="S368" s="2147"/>
      <c r="T368" s="2147"/>
      <c r="U368" s="2147"/>
      <c r="V368" s="2147"/>
      <c r="W368" s="2147"/>
      <c r="X368" s="2147"/>
      <c r="Y368" s="2147"/>
      <c r="Z368" s="399"/>
      <c r="AA368" s="399"/>
      <c r="AB368" s="399"/>
      <c r="AC368" s="399"/>
    </row>
    <row r="369" spans="1:29" s="17" customFormat="1" ht="21" customHeight="1">
      <c r="A369" s="756"/>
      <c r="B369" s="2116"/>
      <c r="C369" s="2116"/>
      <c r="D369" s="2116"/>
      <c r="E369" s="2148"/>
      <c r="F369" s="2148"/>
      <c r="G369" s="2116"/>
      <c r="H369" s="2116"/>
      <c r="I369" s="2149"/>
      <c r="J369" s="2149"/>
      <c r="K369" s="756"/>
      <c r="L369" s="756"/>
      <c r="M369" s="756"/>
      <c r="N369" s="2147"/>
      <c r="O369" s="2147"/>
      <c r="P369" s="2147"/>
      <c r="Q369" s="2147"/>
      <c r="R369" s="2147"/>
      <c r="S369" s="2147"/>
      <c r="T369" s="2147"/>
      <c r="U369" s="2147"/>
      <c r="V369" s="2147"/>
      <c r="W369" s="2147"/>
      <c r="X369" s="2147"/>
      <c r="Y369" s="2147"/>
      <c r="Z369" s="399"/>
      <c r="AA369" s="399"/>
      <c r="AB369" s="399"/>
      <c r="AC369" s="399"/>
    </row>
    <row r="370" spans="1:29" s="17" customFormat="1" ht="21" customHeight="1">
      <c r="A370" s="756"/>
      <c r="B370" s="2116"/>
      <c r="C370" s="2116"/>
      <c r="D370" s="2116"/>
      <c r="E370" s="2148"/>
      <c r="F370" s="2148"/>
      <c r="G370" s="2116"/>
      <c r="H370" s="2116"/>
      <c r="I370" s="2149"/>
      <c r="J370" s="2149"/>
      <c r="K370" s="756"/>
      <c r="L370" s="756"/>
      <c r="M370" s="756"/>
      <c r="N370" s="2147"/>
      <c r="O370" s="2147"/>
      <c r="P370" s="2147"/>
      <c r="Q370" s="2147"/>
      <c r="R370" s="2147"/>
      <c r="S370" s="2147"/>
      <c r="T370" s="2147"/>
      <c r="U370" s="2147"/>
      <c r="V370" s="2147"/>
      <c r="W370" s="2147"/>
      <c r="X370" s="2147"/>
      <c r="Y370" s="2147"/>
      <c r="Z370" s="399"/>
      <c r="AA370" s="399"/>
      <c r="AB370" s="399"/>
      <c r="AC370" s="399"/>
    </row>
    <row r="371" spans="1:29" s="17" customFormat="1" ht="20.25">
      <c r="A371" s="2150"/>
      <c r="B371" s="756"/>
      <c r="C371" s="756"/>
      <c r="D371" s="756"/>
      <c r="E371" s="756"/>
      <c r="F371" s="756"/>
      <c r="G371" s="756"/>
      <c r="H371" s="756"/>
      <c r="I371" s="756"/>
      <c r="J371" s="756"/>
      <c r="K371" s="756"/>
      <c r="L371" s="756"/>
      <c r="M371" s="756"/>
      <c r="N371" s="2147"/>
      <c r="O371" s="2147"/>
      <c r="P371" s="2147"/>
      <c r="Q371" s="2147"/>
      <c r="R371" s="2147"/>
      <c r="S371" s="2147"/>
      <c r="T371" s="2147"/>
      <c r="U371" s="2147"/>
      <c r="V371" s="2147"/>
      <c r="W371" s="2147"/>
      <c r="X371" s="2147"/>
      <c r="Y371" s="2147"/>
      <c r="Z371" s="399"/>
      <c r="AA371" s="399"/>
      <c r="AB371" s="399"/>
      <c r="AC371" s="399"/>
    </row>
    <row r="372" spans="1:29" s="17" customFormat="1" ht="15.75">
      <c r="A372" s="2151"/>
      <c r="B372" s="2655"/>
      <c r="C372" s="2655"/>
      <c r="D372" s="2655"/>
      <c r="E372" s="2655"/>
      <c r="F372" s="2655"/>
      <c r="G372" s="2655"/>
      <c r="H372" s="2655"/>
      <c r="I372" s="2655"/>
      <c r="J372" s="2655"/>
      <c r="K372" s="2655"/>
      <c r="L372" s="2655"/>
      <c r="M372" s="2655"/>
      <c r="N372" s="2655"/>
      <c r="O372" s="2655"/>
      <c r="P372" s="2655"/>
      <c r="Q372" s="2655"/>
      <c r="R372" s="2655"/>
      <c r="S372" s="2655"/>
      <c r="T372" s="2655"/>
      <c r="U372" s="2655"/>
      <c r="V372" s="2655"/>
      <c r="W372" s="2655"/>
      <c r="X372" s="2655"/>
      <c r="Y372" s="2655"/>
      <c r="Z372" s="399"/>
      <c r="AA372" s="399"/>
      <c r="AB372" s="399"/>
      <c r="AC372" s="399"/>
    </row>
    <row r="373" spans="1:29" s="17" customFormat="1" ht="15.75">
      <c r="A373" s="2150"/>
      <c r="B373" s="2152"/>
      <c r="C373" s="2153"/>
      <c r="D373" s="2153"/>
      <c r="E373" s="2153"/>
      <c r="F373" s="2152"/>
      <c r="G373" s="2152"/>
      <c r="H373" s="2152"/>
      <c r="I373" s="2152"/>
      <c r="J373" s="2152"/>
      <c r="K373" s="2152"/>
      <c r="L373" s="2153"/>
      <c r="M373" s="2153"/>
      <c r="N373" s="2153"/>
      <c r="O373" s="2153"/>
      <c r="P373" s="2153"/>
      <c r="Q373" s="2153"/>
      <c r="R373" s="2153"/>
      <c r="S373" s="2153"/>
      <c r="T373" s="2153"/>
      <c r="U373" s="2153"/>
      <c r="V373" s="2153"/>
      <c r="W373" s="2153"/>
      <c r="X373" s="2153"/>
      <c r="Y373" s="2153"/>
      <c r="Z373" s="399"/>
      <c r="AA373" s="399"/>
      <c r="AB373" s="399"/>
      <c r="AC373" s="399"/>
    </row>
    <row r="374" spans="1:29" s="17" customFormat="1" ht="15.75">
      <c r="A374" s="2150"/>
      <c r="B374" s="2152"/>
      <c r="C374" s="2153"/>
      <c r="D374" s="2153"/>
      <c r="E374" s="2153"/>
      <c r="F374" s="2152"/>
      <c r="G374" s="2152"/>
      <c r="H374" s="2152"/>
      <c r="I374" s="2152"/>
      <c r="J374" s="2152"/>
      <c r="K374" s="2152"/>
      <c r="L374" s="2153"/>
      <c r="M374" s="2153"/>
      <c r="N374" s="2153"/>
      <c r="O374" s="2153"/>
      <c r="P374" s="2153"/>
      <c r="Q374" s="2153"/>
      <c r="R374" s="2153"/>
      <c r="S374" s="2153"/>
      <c r="T374" s="2153"/>
      <c r="U374" s="2153"/>
      <c r="V374" s="2153"/>
      <c r="W374" s="2153"/>
      <c r="X374" s="2153"/>
      <c r="Y374" s="2153"/>
      <c r="Z374" s="399"/>
      <c r="AA374" s="399"/>
      <c r="AB374" s="399"/>
      <c r="AC374" s="399"/>
    </row>
    <row r="375" spans="1:29" s="17" customFormat="1" ht="15.75">
      <c r="A375" s="2150"/>
      <c r="B375" s="2152"/>
      <c r="C375" s="2153"/>
      <c r="D375" s="2153"/>
      <c r="E375" s="2153"/>
      <c r="F375" s="2152"/>
      <c r="G375" s="2152"/>
      <c r="H375" s="2152"/>
      <c r="I375" s="2152"/>
      <c r="J375" s="2152"/>
      <c r="K375" s="2152"/>
      <c r="L375" s="2153"/>
      <c r="M375" s="2153"/>
      <c r="N375" s="2153"/>
      <c r="O375" s="2153"/>
      <c r="P375" s="2153"/>
      <c r="Q375" s="2153"/>
      <c r="R375" s="2153"/>
      <c r="S375" s="2153"/>
      <c r="T375" s="2153"/>
      <c r="U375" s="2153"/>
      <c r="V375" s="2153"/>
      <c r="W375" s="2153"/>
      <c r="X375" s="2153"/>
      <c r="Y375" s="2153"/>
      <c r="Z375" s="399"/>
      <c r="AA375" s="399"/>
      <c r="AB375" s="399"/>
      <c r="AC375" s="399"/>
    </row>
    <row r="376" spans="1:29" s="17" customFormat="1" ht="15.75">
      <c r="A376" s="2150"/>
      <c r="B376" s="2152"/>
      <c r="C376" s="2153"/>
      <c r="D376" s="2153"/>
      <c r="E376" s="2153"/>
      <c r="F376" s="2152"/>
      <c r="G376" s="2152"/>
      <c r="H376" s="2152"/>
      <c r="I376" s="2152"/>
      <c r="J376" s="2152"/>
      <c r="K376" s="2152"/>
      <c r="L376" s="2153"/>
      <c r="M376" s="2153"/>
      <c r="N376" s="2153"/>
      <c r="O376" s="2153"/>
      <c r="P376" s="2153"/>
      <c r="Q376" s="2153"/>
      <c r="R376" s="2153"/>
      <c r="S376" s="2153"/>
      <c r="T376" s="2153"/>
      <c r="U376" s="2153"/>
      <c r="V376" s="2153"/>
      <c r="W376" s="2153"/>
      <c r="X376" s="2153"/>
      <c r="Y376" s="2153"/>
      <c r="Z376" s="399"/>
      <c r="AA376" s="399"/>
      <c r="AB376" s="399"/>
      <c r="AC376" s="399"/>
    </row>
    <row r="377" spans="1:29" s="17" customFormat="1" ht="15.75">
      <c r="A377" s="2150"/>
      <c r="B377" s="2152"/>
      <c r="C377" s="2153"/>
      <c r="D377" s="2153"/>
      <c r="E377" s="2153"/>
      <c r="F377" s="2152"/>
      <c r="G377" s="2152"/>
      <c r="H377" s="2152"/>
      <c r="I377" s="2152"/>
      <c r="J377" s="2152"/>
      <c r="K377" s="2152"/>
      <c r="L377" s="2153"/>
      <c r="M377" s="2153"/>
      <c r="N377" s="2153"/>
      <c r="O377" s="2153"/>
      <c r="P377" s="2153"/>
      <c r="Q377" s="2153"/>
      <c r="R377" s="2153"/>
      <c r="S377" s="2153"/>
      <c r="T377" s="2153"/>
      <c r="U377" s="2153"/>
      <c r="V377" s="2153"/>
      <c r="W377" s="2153"/>
      <c r="X377" s="2153"/>
      <c r="Y377" s="2153"/>
      <c r="Z377" s="399"/>
      <c r="AA377" s="399"/>
      <c r="AB377" s="399"/>
      <c r="AC377" s="399"/>
    </row>
    <row r="378" spans="1:29" s="17" customFormat="1" ht="15.75">
      <c r="A378" s="2150"/>
      <c r="B378" s="2154"/>
      <c r="C378" s="2155"/>
      <c r="D378" s="2156"/>
      <c r="E378" s="2156"/>
      <c r="F378" s="2155"/>
      <c r="G378" s="2155"/>
      <c r="H378" s="2155"/>
      <c r="I378" s="2154"/>
      <c r="J378" s="2154"/>
      <c r="K378" s="2154"/>
      <c r="L378" s="2154"/>
      <c r="M378" s="2154"/>
      <c r="N378" s="2154"/>
      <c r="O378" s="2154"/>
      <c r="P378" s="2154"/>
      <c r="Q378" s="2154"/>
      <c r="R378" s="2154"/>
      <c r="S378" s="2154"/>
      <c r="T378" s="2154"/>
      <c r="U378" s="2154"/>
      <c r="V378" s="2154"/>
      <c r="W378" s="2154"/>
      <c r="X378" s="2154"/>
      <c r="Y378" s="2154"/>
      <c r="Z378" s="399"/>
      <c r="AA378" s="399"/>
      <c r="AB378" s="399"/>
      <c r="AC378" s="399"/>
    </row>
    <row r="379" spans="1:29" s="17" customFormat="1" ht="15.75">
      <c r="A379" s="2150"/>
      <c r="B379" s="2154"/>
      <c r="C379" s="2155"/>
      <c r="D379" s="2156"/>
      <c r="E379" s="2156"/>
      <c r="F379" s="2155"/>
      <c r="G379" s="2155"/>
      <c r="H379" s="2155"/>
      <c r="I379" s="2154"/>
      <c r="J379" s="2154"/>
      <c r="K379" s="2154"/>
      <c r="L379" s="2154"/>
      <c r="M379" s="2154"/>
      <c r="N379" s="2154"/>
      <c r="O379" s="2154"/>
      <c r="P379" s="2154"/>
      <c r="Q379" s="2154"/>
      <c r="R379" s="2154"/>
      <c r="S379" s="2154"/>
      <c r="T379" s="2154"/>
      <c r="U379" s="2154"/>
      <c r="V379" s="2154"/>
      <c r="W379" s="2154"/>
      <c r="X379" s="2154"/>
      <c r="Y379" s="2154"/>
      <c r="Z379" s="399"/>
      <c r="AA379" s="399"/>
      <c r="AB379" s="399"/>
      <c r="AC379" s="399"/>
    </row>
    <row r="380" spans="1:29" s="17" customFormat="1" ht="15.75">
      <c r="A380" s="2150"/>
      <c r="B380" s="2154"/>
      <c r="C380" s="2155"/>
      <c r="D380" s="2156"/>
      <c r="E380" s="2156"/>
      <c r="F380" s="2155"/>
      <c r="G380" s="2155"/>
      <c r="H380" s="2155"/>
      <c r="I380" s="2154"/>
      <c r="J380" s="2154"/>
      <c r="K380" s="2154"/>
      <c r="L380" s="2154"/>
      <c r="M380" s="2154"/>
      <c r="N380" s="2154"/>
      <c r="O380" s="2154"/>
      <c r="P380" s="2154"/>
      <c r="Q380" s="2154"/>
      <c r="R380" s="2154"/>
      <c r="S380" s="2154"/>
      <c r="T380" s="2154"/>
      <c r="U380" s="2154"/>
      <c r="V380" s="2154"/>
      <c r="W380" s="2154"/>
      <c r="X380" s="2154"/>
      <c r="Y380" s="2154"/>
      <c r="Z380" s="399"/>
      <c r="AA380" s="399"/>
      <c r="AB380" s="399"/>
      <c r="AC380" s="399"/>
    </row>
    <row r="381" spans="1:29" s="17" customFormat="1" ht="15.75">
      <c r="A381" s="2150"/>
      <c r="B381" s="2154"/>
      <c r="C381" s="2155"/>
      <c r="D381" s="2156"/>
      <c r="E381" s="2156"/>
      <c r="F381" s="2155"/>
      <c r="G381" s="2155"/>
      <c r="H381" s="2155"/>
      <c r="I381" s="2154"/>
      <c r="J381" s="2154"/>
      <c r="K381" s="2154"/>
      <c r="L381" s="2154"/>
      <c r="M381" s="2154"/>
      <c r="N381" s="2154"/>
      <c r="O381" s="2154"/>
      <c r="P381" s="2154"/>
      <c r="Q381" s="2154"/>
      <c r="R381" s="2154"/>
      <c r="S381" s="2154"/>
      <c r="T381" s="2154"/>
      <c r="U381" s="2154"/>
      <c r="V381" s="2154"/>
      <c r="W381" s="2154"/>
      <c r="X381" s="2154"/>
      <c r="Y381" s="2154"/>
      <c r="Z381" s="399"/>
      <c r="AA381" s="399"/>
      <c r="AB381" s="399"/>
      <c r="AC381" s="399"/>
    </row>
    <row r="382" spans="1:29" s="17" customFormat="1" ht="15.75">
      <c r="A382" s="2150"/>
      <c r="B382" s="2154"/>
      <c r="C382" s="2155"/>
      <c r="D382" s="2156"/>
      <c r="E382" s="2156"/>
      <c r="F382" s="2155"/>
      <c r="G382" s="2155"/>
      <c r="H382" s="2155"/>
      <c r="I382" s="2154"/>
      <c r="J382" s="2154"/>
      <c r="K382" s="2154"/>
      <c r="L382" s="2154"/>
      <c r="M382" s="2154"/>
      <c r="N382" s="2154"/>
      <c r="O382" s="2154"/>
      <c r="P382" s="2154"/>
      <c r="Q382" s="2154"/>
      <c r="R382" s="2154"/>
      <c r="S382" s="2154"/>
      <c r="T382" s="2154"/>
      <c r="U382" s="2154"/>
      <c r="V382" s="2154"/>
      <c r="W382" s="2154"/>
      <c r="X382" s="2154"/>
      <c r="Y382" s="2154"/>
      <c r="Z382" s="399"/>
      <c r="AA382" s="399"/>
      <c r="AB382" s="399"/>
      <c r="AC382" s="399"/>
    </row>
    <row r="383" spans="1:29" s="17" customFormat="1" ht="15.75">
      <c r="A383" s="2150"/>
      <c r="B383" s="2154"/>
      <c r="C383" s="2155"/>
      <c r="D383" s="2156"/>
      <c r="E383" s="2156"/>
      <c r="F383" s="2155"/>
      <c r="G383" s="2155"/>
      <c r="H383" s="2155"/>
      <c r="I383" s="2154"/>
      <c r="J383" s="2154"/>
      <c r="K383" s="2154"/>
      <c r="L383" s="2154"/>
      <c r="M383" s="2154"/>
      <c r="N383" s="2154"/>
      <c r="O383" s="2154"/>
      <c r="P383" s="2154"/>
      <c r="Q383" s="2154"/>
      <c r="R383" s="2154"/>
      <c r="S383" s="2154"/>
      <c r="T383" s="2154"/>
      <c r="U383" s="2154"/>
      <c r="V383" s="2154"/>
      <c r="W383" s="2154"/>
      <c r="X383" s="2154"/>
      <c r="Y383" s="2154"/>
      <c r="Z383" s="399"/>
      <c r="AA383" s="399"/>
      <c r="AB383" s="399"/>
      <c r="AC383" s="399"/>
    </row>
    <row r="384" spans="1:29" s="17" customFormat="1" ht="15.75">
      <c r="A384" s="2150"/>
      <c r="B384" s="2154"/>
      <c r="C384" s="2155"/>
      <c r="D384" s="2156"/>
      <c r="E384" s="2156"/>
      <c r="F384" s="2155"/>
      <c r="G384" s="2155"/>
      <c r="H384" s="2155"/>
      <c r="I384" s="2154"/>
      <c r="J384" s="2154"/>
      <c r="K384" s="2154"/>
      <c r="L384" s="2154"/>
      <c r="M384" s="2154"/>
      <c r="N384" s="2154"/>
      <c r="O384" s="2154"/>
      <c r="P384" s="2154"/>
      <c r="Q384" s="2154"/>
      <c r="R384" s="2154"/>
      <c r="S384" s="2154"/>
      <c r="T384" s="2154"/>
      <c r="U384" s="2154"/>
      <c r="V384" s="2154"/>
      <c r="W384" s="2154"/>
      <c r="X384" s="2154"/>
      <c r="Y384" s="2154"/>
      <c r="Z384" s="399"/>
      <c r="AA384" s="399"/>
      <c r="AB384" s="399"/>
      <c r="AC384" s="399"/>
    </row>
    <row r="385" spans="1:29" s="17" customFormat="1" ht="15.75">
      <c r="A385" s="2150"/>
      <c r="B385" s="2154"/>
      <c r="C385" s="2155"/>
      <c r="D385" s="2156"/>
      <c r="E385" s="2156"/>
      <c r="F385" s="2155"/>
      <c r="G385" s="2155"/>
      <c r="H385" s="2155"/>
      <c r="I385" s="2154"/>
      <c r="J385" s="2154"/>
      <c r="K385" s="2154"/>
      <c r="L385" s="2154"/>
      <c r="M385" s="2154"/>
      <c r="N385" s="2154"/>
      <c r="O385" s="2154"/>
      <c r="P385" s="2154"/>
      <c r="Q385" s="2154"/>
      <c r="R385" s="2154"/>
      <c r="S385" s="2154"/>
      <c r="T385" s="2154"/>
      <c r="U385" s="2154"/>
      <c r="V385" s="2154"/>
      <c r="W385" s="2154"/>
      <c r="X385" s="2154"/>
      <c r="Y385" s="2154"/>
      <c r="Z385" s="399"/>
      <c r="AA385" s="399"/>
      <c r="AB385" s="399"/>
      <c r="AC385" s="399"/>
    </row>
    <row r="386" spans="1:29" s="17" customFormat="1" ht="15.75">
      <c r="A386" s="2150"/>
      <c r="B386" s="2154"/>
      <c r="C386" s="2155"/>
      <c r="D386" s="2156"/>
      <c r="E386" s="2156"/>
      <c r="F386" s="2155"/>
      <c r="G386" s="2155"/>
      <c r="H386" s="2155"/>
      <c r="I386" s="2154"/>
      <c r="J386" s="2154"/>
      <c r="K386" s="2154"/>
      <c r="L386" s="2154"/>
      <c r="M386" s="2154"/>
      <c r="N386" s="2154"/>
      <c r="O386" s="2154"/>
      <c r="P386" s="2154"/>
      <c r="Q386" s="2154"/>
      <c r="R386" s="2154"/>
      <c r="S386" s="2154"/>
      <c r="T386" s="2154"/>
      <c r="U386" s="2154"/>
      <c r="V386" s="2154"/>
      <c r="W386" s="2154"/>
      <c r="X386" s="2154"/>
      <c r="Y386" s="2154"/>
      <c r="Z386" s="399"/>
      <c r="AA386" s="399"/>
      <c r="AB386" s="399"/>
      <c r="AC386" s="399"/>
    </row>
    <row r="387" spans="1:29" s="17" customFormat="1" ht="15.75">
      <c r="A387" s="2150"/>
      <c r="B387" s="2154"/>
      <c r="C387" s="2155"/>
      <c r="D387" s="2156"/>
      <c r="E387" s="2156"/>
      <c r="F387" s="2155"/>
      <c r="G387" s="2155"/>
      <c r="H387" s="2155"/>
      <c r="I387" s="2154"/>
      <c r="J387" s="2154"/>
      <c r="K387" s="2154"/>
      <c r="L387" s="2154"/>
      <c r="M387" s="2154"/>
      <c r="N387" s="2154"/>
      <c r="O387" s="2154"/>
      <c r="P387" s="2154"/>
      <c r="Q387" s="2154"/>
      <c r="R387" s="2154"/>
      <c r="S387" s="2154"/>
      <c r="T387" s="2154"/>
      <c r="U387" s="2154"/>
      <c r="V387" s="2154"/>
      <c r="W387" s="2154"/>
      <c r="X387" s="2154"/>
      <c r="Y387" s="2154"/>
      <c r="Z387" s="399"/>
      <c r="AA387" s="399"/>
      <c r="AB387" s="399"/>
      <c r="AC387" s="399"/>
    </row>
    <row r="388" spans="1:29" s="17" customFormat="1" ht="15.75">
      <c r="A388" s="2150"/>
      <c r="B388" s="2154"/>
      <c r="C388" s="2155"/>
      <c r="D388" s="2156"/>
      <c r="E388" s="2156"/>
      <c r="F388" s="2155"/>
      <c r="G388" s="2155"/>
      <c r="H388" s="2155"/>
      <c r="I388" s="2154"/>
      <c r="J388" s="2154"/>
      <c r="K388" s="2154"/>
      <c r="L388" s="2154"/>
      <c r="M388" s="2154"/>
      <c r="N388" s="2154"/>
      <c r="O388" s="2154"/>
      <c r="P388" s="2154"/>
      <c r="Q388" s="2154"/>
      <c r="R388" s="2154"/>
      <c r="S388" s="2154"/>
      <c r="T388" s="2154"/>
      <c r="U388" s="2154"/>
      <c r="V388" s="2154"/>
      <c r="W388" s="2154"/>
      <c r="X388" s="2154"/>
      <c r="Y388" s="2154"/>
      <c r="Z388" s="399"/>
      <c r="AA388" s="399"/>
      <c r="AB388" s="399"/>
      <c r="AC388" s="399"/>
    </row>
    <row r="389" spans="1:29" s="17" customFormat="1" ht="15.75">
      <c r="A389" s="2150"/>
      <c r="B389" s="2154"/>
      <c r="C389" s="2155"/>
      <c r="D389" s="2156"/>
      <c r="E389" s="2156"/>
      <c r="F389" s="2155"/>
      <c r="G389" s="2155"/>
      <c r="H389" s="2155"/>
      <c r="I389" s="2154"/>
      <c r="J389" s="2154"/>
      <c r="K389" s="2154"/>
      <c r="L389" s="2154"/>
      <c r="M389" s="2154"/>
      <c r="N389" s="2154"/>
      <c r="O389" s="2154"/>
      <c r="P389" s="2154"/>
      <c r="Q389" s="2154"/>
      <c r="R389" s="2154"/>
      <c r="S389" s="2154"/>
      <c r="T389" s="2154"/>
      <c r="U389" s="2154"/>
      <c r="V389" s="2154"/>
      <c r="W389" s="2154"/>
      <c r="X389" s="2154"/>
      <c r="Y389" s="2154"/>
      <c r="Z389" s="399"/>
      <c r="AA389" s="399"/>
      <c r="AB389" s="399"/>
      <c r="AC389" s="399"/>
    </row>
    <row r="390" spans="1:29" s="17" customFormat="1" ht="15.75">
      <c r="A390" s="2150"/>
      <c r="B390" s="2154"/>
      <c r="C390" s="2155"/>
      <c r="D390" s="2156"/>
      <c r="E390" s="2156"/>
      <c r="F390" s="2155"/>
      <c r="G390" s="2155"/>
      <c r="H390" s="2155"/>
      <c r="I390" s="2154"/>
      <c r="J390" s="2154"/>
      <c r="K390" s="2154"/>
      <c r="L390" s="2154"/>
      <c r="M390" s="2154"/>
      <c r="N390" s="2154"/>
      <c r="O390" s="2154"/>
      <c r="P390" s="2154"/>
      <c r="Q390" s="2154"/>
      <c r="R390" s="2154"/>
      <c r="S390" s="2154"/>
      <c r="T390" s="2154"/>
      <c r="U390" s="2154"/>
      <c r="V390" s="2154"/>
      <c r="W390" s="2154"/>
      <c r="X390" s="2154"/>
      <c r="Y390" s="2154"/>
      <c r="Z390" s="399"/>
      <c r="AA390" s="399"/>
      <c r="AB390" s="399"/>
      <c r="AC390" s="399"/>
    </row>
    <row r="391" spans="1:29" s="17" customFormat="1" ht="15.75">
      <c r="A391" s="2150"/>
      <c r="B391" s="2154"/>
      <c r="C391" s="2155"/>
      <c r="D391" s="2156"/>
      <c r="E391" s="2156"/>
      <c r="F391" s="2155"/>
      <c r="G391" s="2155"/>
      <c r="H391" s="2155"/>
      <c r="I391" s="2154"/>
      <c r="J391" s="2154"/>
      <c r="K391" s="2154"/>
      <c r="L391" s="2154"/>
      <c r="M391" s="2154"/>
      <c r="N391" s="2154"/>
      <c r="O391" s="2154"/>
      <c r="P391" s="2154"/>
      <c r="Q391" s="2154"/>
      <c r="R391" s="2154"/>
      <c r="S391" s="2154"/>
      <c r="T391" s="2154"/>
      <c r="U391" s="2154"/>
      <c r="V391" s="2154"/>
      <c r="W391" s="2154"/>
      <c r="X391" s="2154"/>
      <c r="Y391" s="2154"/>
      <c r="Z391" s="399"/>
      <c r="AA391" s="399"/>
      <c r="AB391" s="399"/>
      <c r="AC391" s="399"/>
    </row>
    <row r="392" spans="1:29" s="17" customFormat="1" ht="15.75">
      <c r="A392" s="2150"/>
      <c r="B392" s="2154"/>
      <c r="C392" s="2155"/>
      <c r="D392" s="2156"/>
      <c r="E392" s="2156"/>
      <c r="F392" s="2155"/>
      <c r="G392" s="2155"/>
      <c r="H392" s="2155"/>
      <c r="I392" s="2154"/>
      <c r="J392" s="2154"/>
      <c r="K392" s="2154"/>
      <c r="L392" s="2154"/>
      <c r="M392" s="2154"/>
      <c r="N392" s="2154"/>
      <c r="O392" s="2154"/>
      <c r="P392" s="2154"/>
      <c r="Q392" s="2154"/>
      <c r="R392" s="2154"/>
      <c r="S392" s="2154"/>
      <c r="T392" s="2154"/>
      <c r="U392" s="2154"/>
      <c r="V392" s="2154"/>
      <c r="W392" s="2154"/>
      <c r="X392" s="2154"/>
      <c r="Y392" s="2154"/>
      <c r="Z392" s="399"/>
      <c r="AA392" s="399"/>
      <c r="AB392" s="399"/>
      <c r="AC392" s="399"/>
    </row>
    <row r="393" spans="1:29" s="17" customFormat="1" ht="15.75">
      <c r="A393" s="2150"/>
      <c r="B393" s="2154"/>
      <c r="C393" s="2155"/>
      <c r="D393" s="2156"/>
      <c r="E393" s="2156"/>
      <c r="F393" s="2155"/>
      <c r="G393" s="2155"/>
      <c r="H393" s="2155"/>
      <c r="I393" s="2154"/>
      <c r="J393" s="2154"/>
      <c r="K393" s="2154"/>
      <c r="L393" s="2154"/>
      <c r="M393" s="2154"/>
      <c r="N393" s="2154"/>
      <c r="O393" s="2154"/>
      <c r="P393" s="2154"/>
      <c r="Q393" s="2154"/>
      <c r="R393" s="2154"/>
      <c r="S393" s="2154"/>
      <c r="T393" s="2154"/>
      <c r="U393" s="2154"/>
      <c r="V393" s="2154"/>
      <c r="W393" s="2154"/>
      <c r="X393" s="2154"/>
      <c r="Y393" s="2154"/>
      <c r="Z393" s="399"/>
      <c r="AA393" s="399"/>
      <c r="AB393" s="399"/>
      <c r="AC393" s="399"/>
    </row>
    <row r="394" spans="1:29" s="17" customFormat="1" ht="15.75">
      <c r="A394" s="2150"/>
      <c r="B394" s="2154"/>
      <c r="C394" s="2155"/>
      <c r="D394" s="2156"/>
      <c r="E394" s="2156"/>
      <c r="F394" s="2155"/>
      <c r="G394" s="2155"/>
      <c r="H394" s="2155"/>
      <c r="I394" s="2154"/>
      <c r="J394" s="2154"/>
      <c r="K394" s="2154"/>
      <c r="L394" s="2154"/>
      <c r="M394" s="2154"/>
      <c r="N394" s="2154"/>
      <c r="O394" s="2154"/>
      <c r="P394" s="2154"/>
      <c r="Q394" s="2154"/>
      <c r="R394" s="2154"/>
      <c r="S394" s="2154"/>
      <c r="T394" s="2154"/>
      <c r="U394" s="2154"/>
      <c r="V394" s="2154"/>
      <c r="W394" s="2154"/>
      <c r="X394" s="2154"/>
      <c r="Y394" s="2154"/>
      <c r="Z394" s="399"/>
      <c r="AA394" s="399"/>
      <c r="AB394" s="399"/>
      <c r="AC394" s="399"/>
    </row>
    <row r="395" spans="1:29" s="17" customFormat="1" ht="15.75">
      <c r="A395" s="2150"/>
      <c r="B395" s="2154"/>
      <c r="C395" s="2155"/>
      <c r="D395" s="2156"/>
      <c r="E395" s="2156"/>
      <c r="F395" s="2155"/>
      <c r="G395" s="2155"/>
      <c r="H395" s="2155"/>
      <c r="I395" s="2154"/>
      <c r="J395" s="2154"/>
      <c r="K395" s="2154"/>
      <c r="L395" s="2154"/>
      <c r="M395" s="2154"/>
      <c r="N395" s="2154"/>
      <c r="O395" s="2154"/>
      <c r="P395" s="2154"/>
      <c r="Q395" s="2154"/>
      <c r="R395" s="2154"/>
      <c r="S395" s="2154"/>
      <c r="T395" s="2154"/>
      <c r="U395" s="2154"/>
      <c r="V395" s="2154"/>
      <c r="W395" s="2154"/>
      <c r="X395" s="2154"/>
      <c r="Y395" s="2154"/>
      <c r="Z395" s="399"/>
      <c r="AA395" s="399"/>
      <c r="AB395" s="399"/>
      <c r="AC395" s="399"/>
    </row>
    <row r="396" spans="1:29" s="17" customFormat="1" ht="15.75">
      <c r="A396" s="2150"/>
      <c r="B396" s="2154"/>
      <c r="C396" s="2155"/>
      <c r="D396" s="2156"/>
      <c r="E396" s="2156"/>
      <c r="F396" s="2155"/>
      <c r="G396" s="2155"/>
      <c r="H396" s="2155"/>
      <c r="I396" s="2154"/>
      <c r="J396" s="2154"/>
      <c r="K396" s="2154"/>
      <c r="L396" s="2154"/>
      <c r="M396" s="2154"/>
      <c r="N396" s="2154"/>
      <c r="O396" s="2154"/>
      <c r="P396" s="2154"/>
      <c r="Q396" s="2154"/>
      <c r="R396" s="2154"/>
      <c r="S396" s="2154"/>
      <c r="T396" s="2154"/>
      <c r="U396" s="2154"/>
      <c r="V396" s="2154"/>
      <c r="W396" s="2154"/>
      <c r="X396" s="2154"/>
      <c r="Y396" s="2154"/>
      <c r="Z396" s="399"/>
      <c r="AA396" s="399"/>
      <c r="AB396" s="399"/>
      <c r="AC396" s="399"/>
    </row>
    <row r="397" spans="1:29" s="17" customFormat="1" ht="15.75">
      <c r="A397" s="2150"/>
      <c r="B397" s="2154"/>
      <c r="C397" s="2155"/>
      <c r="D397" s="2156"/>
      <c r="E397" s="2156"/>
      <c r="F397" s="2155"/>
      <c r="G397" s="2155"/>
      <c r="H397" s="2155"/>
      <c r="I397" s="2154"/>
      <c r="J397" s="2154"/>
      <c r="K397" s="2154"/>
      <c r="L397" s="2154"/>
      <c r="M397" s="2154"/>
      <c r="N397" s="2154"/>
      <c r="O397" s="2154"/>
      <c r="P397" s="2154"/>
      <c r="Q397" s="2154"/>
      <c r="R397" s="2154"/>
      <c r="S397" s="2154"/>
      <c r="T397" s="2154"/>
      <c r="U397" s="2154"/>
      <c r="V397" s="2154"/>
      <c r="W397" s="2154"/>
      <c r="X397" s="2154"/>
      <c r="Y397" s="2154"/>
      <c r="Z397" s="399"/>
      <c r="AA397" s="399"/>
      <c r="AB397" s="399"/>
      <c r="AC397" s="399"/>
    </row>
    <row r="398" spans="1:29" s="17" customFormat="1" ht="15.75">
      <c r="A398" s="2150"/>
      <c r="B398" s="2154"/>
      <c r="C398" s="2155"/>
      <c r="D398" s="2156"/>
      <c r="E398" s="2156"/>
      <c r="F398" s="2155"/>
      <c r="G398" s="2155"/>
      <c r="H398" s="2155"/>
      <c r="I398" s="2154"/>
      <c r="J398" s="2154"/>
      <c r="K398" s="2154"/>
      <c r="L398" s="2154"/>
      <c r="M398" s="2154"/>
      <c r="N398" s="2154"/>
      <c r="O398" s="2154"/>
      <c r="P398" s="2154"/>
      <c r="Q398" s="2154"/>
      <c r="R398" s="2154"/>
      <c r="S398" s="2154"/>
      <c r="T398" s="2154"/>
      <c r="U398" s="2154"/>
      <c r="V398" s="2154"/>
      <c r="W398" s="2154"/>
      <c r="X398" s="2154"/>
      <c r="Y398" s="2154"/>
      <c r="Z398" s="399"/>
      <c r="AA398" s="399"/>
      <c r="AB398" s="399"/>
      <c r="AC398" s="399"/>
    </row>
    <row r="399" spans="1:29" s="17" customFormat="1" ht="15.75">
      <c r="A399" s="2150"/>
      <c r="B399" s="2154"/>
      <c r="C399" s="2155"/>
      <c r="D399" s="2156"/>
      <c r="E399" s="2156"/>
      <c r="F399" s="2155"/>
      <c r="G399" s="2155"/>
      <c r="H399" s="2155"/>
      <c r="I399" s="2154"/>
      <c r="J399" s="2154"/>
      <c r="K399" s="2154"/>
      <c r="L399" s="2154"/>
      <c r="M399" s="2154"/>
      <c r="N399" s="2154"/>
      <c r="O399" s="2154"/>
      <c r="P399" s="2154"/>
      <c r="Q399" s="2154"/>
      <c r="R399" s="2154"/>
      <c r="S399" s="2154"/>
      <c r="T399" s="2154"/>
      <c r="U399" s="2154"/>
      <c r="V399" s="2154"/>
      <c r="W399" s="2154"/>
      <c r="X399" s="2154"/>
      <c r="Y399" s="2154"/>
      <c r="Z399" s="399"/>
      <c r="AA399" s="399"/>
      <c r="AB399" s="399"/>
      <c r="AC399" s="399"/>
    </row>
    <row r="400" spans="1:29" s="17" customFormat="1" ht="15.75">
      <c r="A400" s="2150"/>
      <c r="B400" s="2154"/>
      <c r="C400" s="2155"/>
      <c r="D400" s="2156"/>
      <c r="E400" s="2156"/>
      <c r="F400" s="2155"/>
      <c r="G400" s="2155"/>
      <c r="H400" s="2155"/>
      <c r="I400" s="2154"/>
      <c r="J400" s="2154"/>
      <c r="K400" s="2154"/>
      <c r="L400" s="2154"/>
      <c r="M400" s="2154"/>
      <c r="N400" s="2154"/>
      <c r="O400" s="2154"/>
      <c r="P400" s="2154"/>
      <c r="Q400" s="2154"/>
      <c r="R400" s="2154"/>
      <c r="S400" s="2154"/>
      <c r="T400" s="2154"/>
      <c r="U400" s="2154"/>
      <c r="V400" s="2154"/>
      <c r="W400" s="2154"/>
      <c r="X400" s="2154"/>
      <c r="Y400" s="2154"/>
      <c r="Z400" s="399"/>
      <c r="AA400" s="399"/>
      <c r="AB400" s="399"/>
      <c r="AC400" s="399"/>
    </row>
    <row r="401" spans="1:29" s="17" customFormat="1" ht="15.75">
      <c r="A401" s="2150"/>
      <c r="B401" s="2154"/>
      <c r="C401" s="2155"/>
      <c r="D401" s="2156"/>
      <c r="E401" s="2156"/>
      <c r="F401" s="2155"/>
      <c r="G401" s="2155"/>
      <c r="H401" s="2155"/>
      <c r="I401" s="2154"/>
      <c r="J401" s="2154"/>
      <c r="K401" s="2154"/>
      <c r="L401" s="2154"/>
      <c r="M401" s="2154"/>
      <c r="N401" s="2154"/>
      <c r="O401" s="2154"/>
      <c r="P401" s="2154"/>
      <c r="Q401" s="2154"/>
      <c r="R401" s="2154"/>
      <c r="S401" s="2154"/>
      <c r="T401" s="2154"/>
      <c r="U401" s="2154"/>
      <c r="V401" s="2154"/>
      <c r="W401" s="2154"/>
      <c r="X401" s="2154"/>
      <c r="Y401" s="2154"/>
      <c r="Z401" s="399"/>
      <c r="AA401" s="399"/>
      <c r="AB401" s="399"/>
      <c r="AC401" s="399"/>
    </row>
    <row r="402" spans="1:29" s="17" customFormat="1" ht="15.75">
      <c r="A402" s="2150"/>
      <c r="B402" s="2154"/>
      <c r="C402" s="2155"/>
      <c r="D402" s="2156"/>
      <c r="E402" s="2156"/>
      <c r="F402" s="2155"/>
      <c r="G402" s="2155"/>
      <c r="H402" s="2155"/>
      <c r="I402" s="2154"/>
      <c r="J402" s="2154"/>
      <c r="K402" s="2154"/>
      <c r="L402" s="2154"/>
      <c r="M402" s="2154"/>
      <c r="N402" s="2154"/>
      <c r="O402" s="2154"/>
      <c r="P402" s="2154"/>
      <c r="Q402" s="2154"/>
      <c r="R402" s="2154"/>
      <c r="S402" s="2154"/>
      <c r="T402" s="2154"/>
      <c r="U402" s="2154"/>
      <c r="V402" s="2154"/>
      <c r="W402" s="2154"/>
      <c r="X402" s="2154"/>
      <c r="Y402" s="2154"/>
      <c r="Z402" s="399"/>
      <c r="AA402" s="399"/>
      <c r="AB402" s="399"/>
      <c r="AC402" s="399"/>
    </row>
    <row r="403" spans="1:29" s="17" customFormat="1" ht="15.75">
      <c r="A403" s="2150"/>
      <c r="B403" s="2154"/>
      <c r="C403" s="2155"/>
      <c r="D403" s="2156"/>
      <c r="E403" s="2156"/>
      <c r="F403" s="2155"/>
      <c r="G403" s="2155"/>
      <c r="H403" s="2155"/>
      <c r="I403" s="2154"/>
      <c r="J403" s="2154"/>
      <c r="K403" s="2154"/>
      <c r="L403" s="2154"/>
      <c r="M403" s="2154"/>
      <c r="N403" s="2154"/>
      <c r="O403" s="2154"/>
      <c r="P403" s="2154"/>
      <c r="Q403" s="2154"/>
      <c r="R403" s="2154"/>
      <c r="S403" s="2154"/>
      <c r="T403" s="2154"/>
      <c r="U403" s="2154"/>
      <c r="V403" s="2154"/>
      <c r="W403" s="2154"/>
      <c r="X403" s="2154"/>
      <c r="Y403" s="2154"/>
      <c r="Z403" s="399"/>
      <c r="AA403" s="399"/>
      <c r="AB403" s="399"/>
      <c r="AC403" s="399"/>
    </row>
    <row r="404" spans="1:29" s="17" customFormat="1" ht="15.75">
      <c r="A404" s="2150"/>
      <c r="B404" s="2154"/>
      <c r="C404" s="2155"/>
      <c r="D404" s="2156"/>
      <c r="E404" s="2156"/>
      <c r="F404" s="2155"/>
      <c r="G404" s="2155"/>
      <c r="H404" s="2155"/>
      <c r="I404" s="2154"/>
      <c r="J404" s="2154"/>
      <c r="K404" s="2154"/>
      <c r="L404" s="2154"/>
      <c r="M404" s="2154"/>
      <c r="N404" s="2154"/>
      <c r="O404" s="2154"/>
      <c r="P404" s="2154"/>
      <c r="Q404" s="2154"/>
      <c r="R404" s="2154"/>
      <c r="S404" s="2154"/>
      <c r="T404" s="2154"/>
      <c r="U404" s="2154"/>
      <c r="V404" s="2154"/>
      <c r="W404" s="2154"/>
      <c r="X404" s="2154"/>
      <c r="Y404" s="2154"/>
      <c r="Z404" s="399"/>
      <c r="AA404" s="399"/>
      <c r="AB404" s="399"/>
      <c r="AC404" s="399"/>
    </row>
    <row r="405" spans="1:29" s="17" customFormat="1" ht="15.75">
      <c r="A405" s="2150"/>
      <c r="B405" s="2154"/>
      <c r="C405" s="2155"/>
      <c r="D405" s="2156"/>
      <c r="E405" s="2156"/>
      <c r="F405" s="2155"/>
      <c r="G405" s="2155"/>
      <c r="H405" s="2155"/>
      <c r="I405" s="2154"/>
      <c r="J405" s="2154"/>
      <c r="K405" s="2154"/>
      <c r="L405" s="2154"/>
      <c r="M405" s="2154"/>
      <c r="N405" s="2154"/>
      <c r="O405" s="2154"/>
      <c r="P405" s="2154"/>
      <c r="Q405" s="2154"/>
      <c r="R405" s="2154"/>
      <c r="S405" s="2154"/>
      <c r="T405" s="2154"/>
      <c r="U405" s="2154"/>
      <c r="V405" s="2154"/>
      <c r="W405" s="2154"/>
      <c r="X405" s="2154"/>
      <c r="Y405" s="2154"/>
      <c r="Z405" s="399"/>
      <c r="AA405" s="399"/>
      <c r="AB405" s="399"/>
      <c r="AC405" s="399"/>
    </row>
    <row r="406" spans="1:29" s="17" customFormat="1" ht="15.75">
      <c r="A406" s="2150"/>
      <c r="B406" s="2154"/>
      <c r="C406" s="2155"/>
      <c r="D406" s="2156"/>
      <c r="E406" s="2156"/>
      <c r="F406" s="2155"/>
      <c r="G406" s="2155"/>
      <c r="H406" s="2155"/>
      <c r="I406" s="2154"/>
      <c r="J406" s="2154"/>
      <c r="K406" s="2154"/>
      <c r="L406" s="2154"/>
      <c r="M406" s="2154"/>
      <c r="N406" s="2154"/>
      <c r="O406" s="2154"/>
      <c r="P406" s="2154"/>
      <c r="Q406" s="2154"/>
      <c r="R406" s="2154"/>
      <c r="S406" s="2154"/>
      <c r="T406" s="2154"/>
      <c r="U406" s="2154"/>
      <c r="V406" s="2154"/>
      <c r="W406" s="2154"/>
      <c r="X406" s="2154"/>
      <c r="Y406" s="2154"/>
      <c r="Z406" s="399"/>
      <c r="AA406" s="399"/>
      <c r="AB406" s="399"/>
      <c r="AC406" s="399"/>
    </row>
    <row r="407" spans="1:29" s="17" customFormat="1" ht="15.75">
      <c r="A407" s="2150"/>
      <c r="B407" s="2154"/>
      <c r="C407" s="2155"/>
      <c r="D407" s="2156"/>
      <c r="E407" s="2156"/>
      <c r="F407" s="2155"/>
      <c r="G407" s="2155"/>
      <c r="H407" s="2155"/>
      <c r="I407" s="2154"/>
      <c r="J407" s="2154"/>
      <c r="K407" s="2154"/>
      <c r="L407" s="2154"/>
      <c r="M407" s="2154"/>
      <c r="N407" s="2154"/>
      <c r="O407" s="2154"/>
      <c r="P407" s="2154"/>
      <c r="Q407" s="2154"/>
      <c r="R407" s="2154"/>
      <c r="S407" s="2154"/>
      <c r="T407" s="2154"/>
      <c r="U407" s="2154"/>
      <c r="V407" s="2154"/>
      <c r="W407" s="2154"/>
      <c r="X407" s="2154"/>
      <c r="Y407" s="2154"/>
      <c r="Z407" s="399"/>
      <c r="AA407" s="399"/>
      <c r="AB407" s="399"/>
      <c r="AC407" s="399"/>
    </row>
    <row r="408" spans="1:29" s="17" customFormat="1" ht="15.75">
      <c r="A408" s="2150"/>
      <c r="B408" s="2154"/>
      <c r="C408" s="2155"/>
      <c r="D408" s="2156"/>
      <c r="E408" s="2156"/>
      <c r="F408" s="2155"/>
      <c r="G408" s="2155"/>
      <c r="H408" s="2155"/>
      <c r="I408" s="2154"/>
      <c r="J408" s="2154"/>
      <c r="K408" s="2154"/>
      <c r="L408" s="2154"/>
      <c r="M408" s="2154"/>
      <c r="N408" s="2154"/>
      <c r="O408" s="2154"/>
      <c r="P408" s="2154"/>
      <c r="Q408" s="2154"/>
      <c r="R408" s="2154"/>
      <c r="S408" s="2154"/>
      <c r="T408" s="2154"/>
      <c r="U408" s="2154"/>
      <c r="V408" s="2154"/>
      <c r="W408" s="2154"/>
      <c r="X408" s="2154"/>
      <c r="Y408" s="2154"/>
      <c r="Z408" s="399"/>
      <c r="AA408" s="399"/>
      <c r="AB408" s="399"/>
      <c r="AC408" s="399"/>
    </row>
    <row r="409" spans="1:29" s="17" customFormat="1" ht="15.75">
      <c r="A409" s="2150"/>
      <c r="B409" s="2154"/>
      <c r="C409" s="2155"/>
      <c r="D409" s="2156"/>
      <c r="E409" s="2156"/>
      <c r="F409" s="2155"/>
      <c r="G409" s="2155"/>
      <c r="H409" s="2155"/>
      <c r="I409" s="2154"/>
      <c r="J409" s="2154"/>
      <c r="K409" s="2154"/>
      <c r="L409" s="2154"/>
      <c r="M409" s="2154"/>
      <c r="N409" s="2154"/>
      <c r="O409" s="2154"/>
      <c r="P409" s="2154"/>
      <c r="Q409" s="2154"/>
      <c r="R409" s="2154"/>
      <c r="S409" s="2154"/>
      <c r="T409" s="2154"/>
      <c r="U409" s="2154"/>
      <c r="V409" s="2154"/>
      <c r="W409" s="2154"/>
      <c r="X409" s="2154"/>
      <c r="Y409" s="2154"/>
      <c r="Z409" s="399"/>
      <c r="AA409" s="399"/>
      <c r="AB409" s="399"/>
      <c r="AC409" s="399"/>
    </row>
    <row r="410" spans="1:29" s="17" customFormat="1" ht="15.75">
      <c r="A410" s="2150"/>
      <c r="B410" s="2154"/>
      <c r="C410" s="2155"/>
      <c r="D410" s="2156"/>
      <c r="E410" s="2156"/>
      <c r="F410" s="2155"/>
      <c r="G410" s="2155"/>
      <c r="H410" s="2155"/>
      <c r="I410" s="2154"/>
      <c r="J410" s="2154"/>
      <c r="K410" s="2154"/>
      <c r="L410" s="2154"/>
      <c r="M410" s="2154"/>
      <c r="N410" s="2154"/>
      <c r="O410" s="2154"/>
      <c r="P410" s="2154"/>
      <c r="Q410" s="2154"/>
      <c r="R410" s="2154"/>
      <c r="S410" s="2154"/>
      <c r="T410" s="2154"/>
      <c r="U410" s="2154"/>
      <c r="V410" s="2154"/>
      <c r="W410" s="2154"/>
      <c r="X410" s="2154"/>
      <c r="Y410" s="2154"/>
      <c r="Z410" s="399"/>
      <c r="AA410" s="399"/>
      <c r="AB410" s="399"/>
      <c r="AC410" s="399"/>
    </row>
    <row r="411" spans="1:29" s="24" customFormat="1" ht="15.75">
      <c r="A411" s="2150"/>
      <c r="B411" s="2154"/>
      <c r="C411" s="2155"/>
      <c r="D411" s="2156"/>
      <c r="E411" s="2156"/>
      <c r="F411" s="2155"/>
      <c r="G411" s="2155"/>
      <c r="H411" s="2155"/>
      <c r="I411" s="2154"/>
      <c r="J411" s="2154"/>
      <c r="K411" s="2154"/>
      <c r="L411" s="2154"/>
      <c r="M411" s="2154"/>
      <c r="N411" s="2154"/>
      <c r="O411" s="2154"/>
      <c r="P411" s="2154"/>
      <c r="Q411" s="2154"/>
      <c r="R411" s="2154"/>
      <c r="S411" s="2154"/>
      <c r="T411" s="2154"/>
      <c r="U411" s="2154"/>
      <c r="V411" s="2154"/>
      <c r="W411" s="2154"/>
      <c r="X411" s="2154"/>
      <c r="Y411" s="2154"/>
      <c r="Z411" s="737"/>
      <c r="AA411" s="737"/>
      <c r="AB411" s="737"/>
      <c r="AC411" s="737"/>
    </row>
    <row r="412" spans="1:29" s="24" customFormat="1" ht="15.75">
      <c r="A412" s="2150"/>
      <c r="B412" s="2154"/>
      <c r="C412" s="2155"/>
      <c r="D412" s="2156"/>
      <c r="E412" s="2156"/>
      <c r="F412" s="2155"/>
      <c r="G412" s="2155"/>
      <c r="H412" s="2155"/>
      <c r="I412" s="2154"/>
      <c r="J412" s="2154"/>
      <c r="K412" s="2154"/>
      <c r="L412" s="2154"/>
      <c r="M412" s="2154"/>
      <c r="N412" s="2154"/>
      <c r="O412" s="2154"/>
      <c r="P412" s="2154"/>
      <c r="Q412" s="2154"/>
      <c r="R412" s="2154"/>
      <c r="S412" s="2154"/>
      <c r="T412" s="2154"/>
      <c r="U412" s="2154"/>
      <c r="V412" s="2154"/>
      <c r="W412" s="2154"/>
      <c r="X412" s="2154"/>
      <c r="Y412" s="2154"/>
      <c r="Z412" s="737"/>
      <c r="AA412" s="737"/>
      <c r="AB412" s="737"/>
      <c r="AC412" s="737"/>
    </row>
    <row r="413" spans="1:29" s="24" customFormat="1" ht="15.75">
      <c r="A413" s="2150"/>
      <c r="B413" s="2154"/>
      <c r="C413" s="2155"/>
      <c r="D413" s="2156"/>
      <c r="E413" s="2156"/>
      <c r="F413" s="2155"/>
      <c r="G413" s="2155"/>
      <c r="H413" s="2155"/>
      <c r="I413" s="2154"/>
      <c r="J413" s="2154"/>
      <c r="K413" s="2154"/>
      <c r="L413" s="2154"/>
      <c r="M413" s="2154"/>
      <c r="N413" s="2154"/>
      <c r="O413" s="2154"/>
      <c r="P413" s="2154"/>
      <c r="Q413" s="2154"/>
      <c r="R413" s="2154"/>
      <c r="S413" s="2154"/>
      <c r="T413" s="2154"/>
      <c r="U413" s="2154"/>
      <c r="V413" s="2154"/>
      <c r="W413" s="2154"/>
      <c r="X413" s="2154"/>
      <c r="Y413" s="2154"/>
      <c r="Z413" s="737"/>
      <c r="AA413" s="737"/>
      <c r="AB413" s="737"/>
      <c r="AC413" s="737"/>
    </row>
    <row r="414" spans="1:29" s="17" customFormat="1" ht="15.75">
      <c r="A414" s="2150"/>
      <c r="B414" s="2154"/>
      <c r="C414" s="2155"/>
      <c r="D414" s="2156"/>
      <c r="E414" s="2156"/>
      <c r="F414" s="2155"/>
      <c r="G414" s="2155"/>
      <c r="H414" s="2155"/>
      <c r="I414" s="2154"/>
      <c r="J414" s="2154"/>
      <c r="K414" s="2154"/>
      <c r="L414" s="2154"/>
      <c r="M414" s="2154"/>
      <c r="N414" s="2154"/>
      <c r="O414" s="2154"/>
      <c r="P414" s="2154"/>
      <c r="Q414" s="2154"/>
      <c r="R414" s="2154"/>
      <c r="S414" s="2154"/>
      <c r="T414" s="2154"/>
      <c r="U414" s="2154"/>
      <c r="V414" s="2154"/>
      <c r="W414" s="2154"/>
      <c r="X414" s="2154"/>
      <c r="Y414" s="2154"/>
      <c r="Z414" s="399"/>
      <c r="AA414" s="399"/>
      <c r="AB414" s="399"/>
      <c r="AC414" s="399"/>
    </row>
    <row r="415" spans="1:29" s="17" customFormat="1" ht="15.75">
      <c r="A415" s="2150"/>
      <c r="B415" s="2154"/>
      <c r="C415" s="2155"/>
      <c r="D415" s="2156"/>
      <c r="E415" s="2156"/>
      <c r="F415" s="2155"/>
      <c r="G415" s="2155"/>
      <c r="H415" s="2155"/>
      <c r="I415" s="2154"/>
      <c r="J415" s="2154"/>
      <c r="K415" s="2154"/>
      <c r="L415" s="2154"/>
      <c r="M415" s="2154"/>
      <c r="N415" s="2154"/>
      <c r="O415" s="2154"/>
      <c r="P415" s="2154"/>
      <c r="Q415" s="2154"/>
      <c r="R415" s="2154"/>
      <c r="S415" s="2154"/>
      <c r="T415" s="2154"/>
      <c r="U415" s="2154"/>
      <c r="V415" s="2154"/>
      <c r="W415" s="2154"/>
      <c r="X415" s="2154"/>
      <c r="Y415" s="2154"/>
      <c r="Z415" s="399"/>
      <c r="AA415" s="399"/>
      <c r="AB415" s="399"/>
      <c r="AC415" s="399"/>
    </row>
    <row r="416" spans="1:29" s="17" customFormat="1" ht="15.75">
      <c r="A416" s="2150"/>
      <c r="B416" s="2154"/>
      <c r="C416" s="2155"/>
      <c r="D416" s="2156"/>
      <c r="E416" s="2156"/>
      <c r="F416" s="2155"/>
      <c r="G416" s="2155"/>
      <c r="H416" s="2155"/>
      <c r="I416" s="2154"/>
      <c r="J416" s="2154"/>
      <c r="K416" s="2154"/>
      <c r="L416" s="2154"/>
      <c r="M416" s="2154"/>
      <c r="N416" s="2154"/>
      <c r="O416" s="2154"/>
      <c r="P416" s="2154"/>
      <c r="Q416" s="2154"/>
      <c r="R416" s="2154"/>
      <c r="S416" s="2154"/>
      <c r="T416" s="2154"/>
      <c r="U416" s="2154"/>
      <c r="V416" s="2154"/>
      <c r="W416" s="2154"/>
      <c r="X416" s="2154"/>
      <c r="Y416" s="2154"/>
      <c r="Z416" s="399"/>
      <c r="AA416" s="399"/>
      <c r="AB416" s="399"/>
      <c r="AC416" s="399"/>
    </row>
    <row r="417" spans="1:29" s="17" customFormat="1" ht="15.75">
      <c r="A417" s="2150"/>
      <c r="B417" s="2154"/>
      <c r="C417" s="2155"/>
      <c r="D417" s="2156"/>
      <c r="E417" s="2156"/>
      <c r="F417" s="2155"/>
      <c r="G417" s="2155"/>
      <c r="H417" s="2155"/>
      <c r="I417" s="2154"/>
      <c r="J417" s="2154"/>
      <c r="K417" s="2154"/>
      <c r="L417" s="2154"/>
      <c r="M417" s="2154"/>
      <c r="N417" s="2154"/>
      <c r="O417" s="2154"/>
      <c r="P417" s="2154"/>
      <c r="Q417" s="2154"/>
      <c r="R417" s="2154"/>
      <c r="S417" s="2154"/>
      <c r="T417" s="2154"/>
      <c r="U417" s="2154"/>
      <c r="V417" s="2154"/>
      <c r="W417" s="2154"/>
      <c r="X417" s="2154"/>
      <c r="Y417" s="2154"/>
      <c r="Z417" s="399"/>
      <c r="AA417" s="399"/>
      <c r="AB417" s="399"/>
      <c r="AC417" s="399"/>
    </row>
    <row r="418" spans="1:29" s="17" customFormat="1" ht="15.75">
      <c r="A418" s="2150"/>
      <c r="B418" s="2154"/>
      <c r="C418" s="2155"/>
      <c r="D418" s="2156"/>
      <c r="E418" s="2156"/>
      <c r="F418" s="2155"/>
      <c r="G418" s="2155"/>
      <c r="H418" s="2155"/>
      <c r="I418" s="2154"/>
      <c r="J418" s="2154"/>
      <c r="K418" s="2154"/>
      <c r="L418" s="2154"/>
      <c r="M418" s="2154"/>
      <c r="N418" s="2154"/>
      <c r="O418" s="2154"/>
      <c r="P418" s="2154"/>
      <c r="Q418" s="2154"/>
      <c r="R418" s="2154"/>
      <c r="S418" s="2154"/>
      <c r="T418" s="2154"/>
      <c r="U418" s="2154"/>
      <c r="V418" s="2154"/>
      <c r="W418" s="2154"/>
      <c r="X418" s="2154"/>
      <c r="Y418" s="2154"/>
      <c r="Z418" s="399"/>
      <c r="AA418" s="399"/>
      <c r="AB418" s="399"/>
      <c r="AC418" s="399"/>
    </row>
    <row r="419" spans="1:29" s="17" customFormat="1" ht="15.75">
      <c r="A419" s="2150"/>
      <c r="B419" s="2154"/>
      <c r="C419" s="2155"/>
      <c r="D419" s="2156"/>
      <c r="E419" s="2156"/>
      <c r="F419" s="2155"/>
      <c r="G419" s="2155"/>
      <c r="H419" s="2155"/>
      <c r="I419" s="2154"/>
      <c r="J419" s="2154"/>
      <c r="K419" s="2154"/>
      <c r="L419" s="2154"/>
      <c r="M419" s="2154"/>
      <c r="N419" s="2154"/>
      <c r="O419" s="2154"/>
      <c r="P419" s="2154"/>
      <c r="Q419" s="2154"/>
      <c r="R419" s="2154"/>
      <c r="S419" s="2154"/>
      <c r="T419" s="2154"/>
      <c r="U419" s="2154"/>
      <c r="V419" s="2154"/>
      <c r="W419" s="2154"/>
      <c r="X419" s="2154"/>
      <c r="Y419" s="2154"/>
      <c r="Z419" s="399"/>
      <c r="AA419" s="399"/>
      <c r="AB419" s="399"/>
      <c r="AC419" s="399"/>
    </row>
    <row r="420" spans="1:29" s="17" customFormat="1" ht="15.75">
      <c r="A420" s="2150"/>
      <c r="B420" s="2154"/>
      <c r="C420" s="2155"/>
      <c r="D420" s="2156"/>
      <c r="E420" s="2156"/>
      <c r="F420" s="2155"/>
      <c r="G420" s="2155"/>
      <c r="H420" s="2155"/>
      <c r="I420" s="2154"/>
      <c r="J420" s="2154"/>
      <c r="K420" s="2154"/>
      <c r="L420" s="2154"/>
      <c r="M420" s="2154"/>
      <c r="N420" s="2154"/>
      <c r="O420" s="2154"/>
      <c r="P420" s="2154"/>
      <c r="Q420" s="2154"/>
      <c r="R420" s="2154"/>
      <c r="S420" s="2154"/>
      <c r="T420" s="2154"/>
      <c r="U420" s="2154"/>
      <c r="V420" s="2154"/>
      <c r="W420" s="2154"/>
      <c r="X420" s="2154"/>
      <c r="Y420" s="2154"/>
      <c r="Z420" s="399"/>
      <c r="AA420" s="399"/>
      <c r="AB420" s="399"/>
      <c r="AC420" s="399"/>
    </row>
    <row r="421" spans="1:29" s="17" customFormat="1" ht="15.75">
      <c r="A421" s="2150"/>
      <c r="B421" s="2154"/>
      <c r="C421" s="2155"/>
      <c r="D421" s="2156"/>
      <c r="E421" s="2156"/>
      <c r="F421" s="2155"/>
      <c r="G421" s="2155"/>
      <c r="H421" s="2155"/>
      <c r="I421" s="2154"/>
      <c r="J421" s="2154"/>
      <c r="K421" s="2154"/>
      <c r="L421" s="2154"/>
      <c r="M421" s="2154"/>
      <c r="N421" s="2154"/>
      <c r="O421" s="2154"/>
      <c r="P421" s="2154"/>
      <c r="Q421" s="2154"/>
      <c r="R421" s="2154"/>
      <c r="S421" s="2154"/>
      <c r="T421" s="2154"/>
      <c r="U421" s="2154"/>
      <c r="V421" s="2154"/>
      <c r="W421" s="2154"/>
      <c r="X421" s="2154"/>
      <c r="Y421" s="2154"/>
      <c r="Z421" s="399"/>
      <c r="AA421" s="399"/>
      <c r="AB421" s="399"/>
      <c r="AC421" s="399"/>
    </row>
    <row r="422" spans="1:29" s="17" customFormat="1" ht="15.75">
      <c r="A422" s="2150"/>
      <c r="B422" s="2154"/>
      <c r="C422" s="2155"/>
      <c r="D422" s="2156"/>
      <c r="E422" s="2156"/>
      <c r="F422" s="2155"/>
      <c r="G422" s="2155"/>
      <c r="H422" s="2155"/>
      <c r="I422" s="2154"/>
      <c r="J422" s="2154"/>
      <c r="K422" s="2154"/>
      <c r="L422" s="2154"/>
      <c r="M422" s="2154"/>
      <c r="N422" s="2154"/>
      <c r="O422" s="2154"/>
      <c r="P422" s="2154"/>
      <c r="Q422" s="2154"/>
      <c r="R422" s="2154"/>
      <c r="S422" s="2154"/>
      <c r="T422" s="2154"/>
      <c r="U422" s="2154"/>
      <c r="V422" s="2154"/>
      <c r="W422" s="2154"/>
      <c r="X422" s="2154"/>
      <c r="Y422" s="2154"/>
      <c r="Z422" s="399"/>
      <c r="AA422" s="399"/>
      <c r="AB422" s="399"/>
      <c r="AC422" s="399"/>
    </row>
    <row r="423" spans="1:29" s="17" customFormat="1" ht="15.75">
      <c r="A423" s="2150"/>
      <c r="B423" s="2154"/>
      <c r="C423" s="2155"/>
      <c r="D423" s="2156"/>
      <c r="E423" s="2156"/>
      <c r="F423" s="2155"/>
      <c r="G423" s="2155"/>
      <c r="H423" s="2155"/>
      <c r="I423" s="2154"/>
      <c r="J423" s="2154"/>
      <c r="K423" s="2154"/>
      <c r="L423" s="2154"/>
      <c r="M423" s="2154"/>
      <c r="N423" s="2154"/>
      <c r="O423" s="2154"/>
      <c r="P423" s="2154"/>
      <c r="Q423" s="2154"/>
      <c r="R423" s="2154"/>
      <c r="S423" s="2154"/>
      <c r="T423" s="2154"/>
      <c r="U423" s="2154"/>
      <c r="V423" s="2154"/>
      <c r="W423" s="2154"/>
      <c r="X423" s="2154"/>
      <c r="Y423" s="2154"/>
      <c r="Z423" s="399"/>
      <c r="AA423" s="399"/>
      <c r="AB423" s="399"/>
      <c r="AC423" s="399"/>
    </row>
    <row r="424" spans="1:29" s="17" customFormat="1" ht="15.75">
      <c r="A424" s="2150"/>
      <c r="B424" s="2154"/>
      <c r="C424" s="2155"/>
      <c r="D424" s="2156"/>
      <c r="E424" s="2156"/>
      <c r="F424" s="2155"/>
      <c r="G424" s="2155"/>
      <c r="H424" s="2155"/>
      <c r="I424" s="2154"/>
      <c r="J424" s="2154"/>
      <c r="K424" s="2154"/>
      <c r="L424" s="2154"/>
      <c r="M424" s="2154"/>
      <c r="N424" s="2154"/>
      <c r="O424" s="2154"/>
      <c r="P424" s="2154"/>
      <c r="Q424" s="2154"/>
      <c r="R424" s="2154"/>
      <c r="S424" s="2154"/>
      <c r="T424" s="2154"/>
      <c r="U424" s="2154"/>
      <c r="V424" s="2154"/>
      <c r="W424" s="2154"/>
      <c r="X424" s="2154"/>
      <c r="Y424" s="2154"/>
      <c r="Z424" s="399"/>
      <c r="AA424" s="399"/>
      <c r="AB424" s="399"/>
      <c r="AC424" s="399"/>
    </row>
    <row r="425" spans="1:29" s="17" customFormat="1" ht="15.75">
      <c r="A425" s="2150"/>
      <c r="B425" s="2154"/>
      <c r="C425" s="2155"/>
      <c r="D425" s="2156"/>
      <c r="E425" s="2156"/>
      <c r="F425" s="2155"/>
      <c r="G425" s="2155"/>
      <c r="H425" s="2155"/>
      <c r="I425" s="2154"/>
      <c r="J425" s="2154"/>
      <c r="K425" s="2154"/>
      <c r="L425" s="2154"/>
      <c r="M425" s="2154"/>
      <c r="N425" s="2154"/>
      <c r="O425" s="2154"/>
      <c r="P425" s="2154"/>
      <c r="Q425" s="2154"/>
      <c r="R425" s="2154"/>
      <c r="S425" s="2154"/>
      <c r="T425" s="2154"/>
      <c r="U425" s="2154"/>
      <c r="V425" s="2154"/>
      <c r="W425" s="2154"/>
      <c r="X425" s="2154"/>
      <c r="Y425" s="2154"/>
      <c r="Z425" s="399"/>
      <c r="AA425" s="399"/>
      <c r="AB425" s="399"/>
      <c r="AC425" s="399"/>
    </row>
    <row r="426" spans="1:29" s="17" customFormat="1" ht="15.75">
      <c r="A426" s="2150"/>
      <c r="B426" s="2154"/>
      <c r="C426" s="2155"/>
      <c r="D426" s="2156"/>
      <c r="E426" s="2156"/>
      <c r="F426" s="2155"/>
      <c r="G426" s="2155"/>
      <c r="H426" s="2155"/>
      <c r="I426" s="2154"/>
      <c r="J426" s="2154"/>
      <c r="K426" s="2154"/>
      <c r="L426" s="2154"/>
      <c r="M426" s="2154"/>
      <c r="N426" s="2154"/>
      <c r="O426" s="2154"/>
      <c r="P426" s="2154"/>
      <c r="Q426" s="2154"/>
      <c r="R426" s="2154"/>
      <c r="S426" s="2154"/>
      <c r="T426" s="2154"/>
      <c r="U426" s="2154"/>
      <c r="V426" s="2154"/>
      <c r="W426" s="2154"/>
      <c r="X426" s="2154"/>
      <c r="Y426" s="2154"/>
      <c r="Z426" s="399"/>
      <c r="AA426" s="399"/>
      <c r="AB426" s="399"/>
      <c r="AC426" s="399"/>
    </row>
    <row r="427" spans="1:29" s="25" customFormat="1" ht="15.75">
      <c r="A427" s="2150"/>
      <c r="B427" s="2154"/>
      <c r="C427" s="2155"/>
      <c r="D427" s="2156"/>
      <c r="E427" s="2156"/>
      <c r="F427" s="2155"/>
      <c r="G427" s="2155"/>
      <c r="H427" s="2155"/>
      <c r="I427" s="2154"/>
      <c r="J427" s="2154"/>
      <c r="K427" s="2154"/>
      <c r="L427" s="2154"/>
      <c r="M427" s="2154"/>
      <c r="N427" s="2154"/>
      <c r="O427" s="2154"/>
      <c r="P427" s="2154"/>
      <c r="Q427" s="2154"/>
      <c r="R427" s="2154"/>
      <c r="S427" s="2154"/>
      <c r="T427" s="2154"/>
      <c r="U427" s="2154"/>
      <c r="V427" s="2154"/>
      <c r="W427" s="2154"/>
      <c r="X427" s="2154"/>
      <c r="Y427" s="2154"/>
      <c r="Z427" s="738"/>
      <c r="AA427" s="738"/>
      <c r="AB427" s="738"/>
      <c r="AC427" s="738"/>
    </row>
    <row r="428" spans="1:29" s="25" customFormat="1" ht="15.75">
      <c r="A428" s="2150"/>
      <c r="B428" s="2154"/>
      <c r="C428" s="2155"/>
      <c r="D428" s="2156"/>
      <c r="E428" s="2156"/>
      <c r="F428" s="2155"/>
      <c r="G428" s="2155"/>
      <c r="H428" s="2155"/>
      <c r="I428" s="2154"/>
      <c r="J428" s="2154"/>
      <c r="K428" s="2154"/>
      <c r="L428" s="2154"/>
      <c r="M428" s="2154"/>
      <c r="N428" s="2154"/>
      <c r="O428" s="2154"/>
      <c r="P428" s="2154"/>
      <c r="Q428" s="2154"/>
      <c r="R428" s="2154"/>
      <c r="S428" s="2154"/>
      <c r="T428" s="2154"/>
      <c r="U428" s="2154"/>
      <c r="V428" s="2154"/>
      <c r="W428" s="2154"/>
      <c r="X428" s="2154"/>
      <c r="Y428" s="2154"/>
      <c r="Z428" s="738"/>
      <c r="AA428" s="738"/>
      <c r="AB428" s="738"/>
      <c r="AC428" s="738"/>
    </row>
    <row r="429" spans="1:29" s="25" customFormat="1" ht="15.75">
      <c r="A429" s="2150"/>
      <c r="B429" s="2154"/>
      <c r="C429" s="2155"/>
      <c r="D429" s="2156"/>
      <c r="E429" s="2156"/>
      <c r="F429" s="2155"/>
      <c r="G429" s="2155"/>
      <c r="H429" s="2155"/>
      <c r="I429" s="2154"/>
      <c r="J429" s="2154"/>
      <c r="K429" s="2154"/>
      <c r="L429" s="2154"/>
      <c r="M429" s="2154"/>
      <c r="N429" s="2154"/>
      <c r="O429" s="2154"/>
      <c r="P429" s="2154"/>
      <c r="Q429" s="2154"/>
      <c r="R429" s="2154"/>
      <c r="S429" s="2154"/>
      <c r="T429" s="2154"/>
      <c r="U429" s="2154"/>
      <c r="V429" s="2154"/>
      <c r="W429" s="2154"/>
      <c r="X429" s="2154"/>
      <c r="Y429" s="2154"/>
      <c r="Z429" s="738"/>
      <c r="AA429" s="738"/>
      <c r="AB429" s="738"/>
      <c r="AC429" s="738"/>
    </row>
    <row r="430" spans="1:29" s="25" customFormat="1" ht="15.75">
      <c r="A430" s="2150"/>
      <c r="B430" s="2154"/>
      <c r="C430" s="2155"/>
      <c r="D430" s="2156"/>
      <c r="E430" s="2156"/>
      <c r="F430" s="2155"/>
      <c r="G430" s="2155"/>
      <c r="H430" s="2155"/>
      <c r="I430" s="2154"/>
      <c r="J430" s="2154"/>
      <c r="K430" s="2154"/>
      <c r="L430" s="2154"/>
      <c r="M430" s="2154"/>
      <c r="N430" s="2154"/>
      <c r="O430" s="2154"/>
      <c r="P430" s="2154"/>
      <c r="Q430" s="2154"/>
      <c r="R430" s="2154"/>
      <c r="S430" s="2154"/>
      <c r="T430" s="2154"/>
      <c r="U430" s="2154"/>
      <c r="V430" s="2154"/>
      <c r="W430" s="2154"/>
      <c r="X430" s="2154"/>
      <c r="Y430" s="2154"/>
      <c r="Z430" s="738"/>
      <c r="AA430" s="738"/>
      <c r="AB430" s="738"/>
      <c r="AC430" s="738"/>
    </row>
    <row r="431" spans="1:29" s="25" customFormat="1" ht="15.75">
      <c r="A431" s="2150"/>
      <c r="B431" s="2154"/>
      <c r="C431" s="2155"/>
      <c r="D431" s="2156"/>
      <c r="E431" s="2156"/>
      <c r="F431" s="2155"/>
      <c r="G431" s="2155"/>
      <c r="H431" s="2155"/>
      <c r="I431" s="2154"/>
      <c r="J431" s="2154"/>
      <c r="K431" s="2154"/>
      <c r="L431" s="2154"/>
      <c r="M431" s="2154"/>
      <c r="N431" s="2154"/>
      <c r="O431" s="2154"/>
      <c r="P431" s="2154"/>
      <c r="Q431" s="2154"/>
      <c r="R431" s="2154"/>
      <c r="S431" s="2154"/>
      <c r="T431" s="2154"/>
      <c r="U431" s="2154"/>
      <c r="V431" s="2154"/>
      <c r="W431" s="2154"/>
      <c r="X431" s="2154"/>
      <c r="Y431" s="2154"/>
      <c r="Z431" s="738"/>
      <c r="AA431" s="738"/>
      <c r="AB431" s="738"/>
      <c r="AC431" s="738"/>
    </row>
    <row r="432" spans="1:29" s="25" customFormat="1" ht="15.75">
      <c r="A432" s="2150"/>
      <c r="B432" s="2154"/>
      <c r="C432" s="2155"/>
      <c r="D432" s="2156"/>
      <c r="E432" s="2156"/>
      <c r="F432" s="2155"/>
      <c r="G432" s="2155"/>
      <c r="H432" s="2155"/>
      <c r="I432" s="2154"/>
      <c r="J432" s="2154"/>
      <c r="K432" s="2154"/>
      <c r="L432" s="2154"/>
      <c r="M432" s="2154"/>
      <c r="N432" s="2154"/>
      <c r="O432" s="2154"/>
      <c r="P432" s="2154"/>
      <c r="Q432" s="2154"/>
      <c r="R432" s="2154"/>
      <c r="S432" s="2154"/>
      <c r="T432" s="2154"/>
      <c r="U432" s="2154"/>
      <c r="V432" s="2154"/>
      <c r="W432" s="2154"/>
      <c r="X432" s="2154"/>
      <c r="Y432" s="2154"/>
      <c r="Z432" s="738"/>
      <c r="AA432" s="738"/>
      <c r="AB432" s="738"/>
      <c r="AC432" s="738"/>
    </row>
    <row r="433" spans="1:29" s="25" customFormat="1" ht="15.75">
      <c r="A433" s="2150"/>
      <c r="B433" s="2154"/>
      <c r="C433" s="2155"/>
      <c r="D433" s="2156"/>
      <c r="E433" s="2156"/>
      <c r="F433" s="2155"/>
      <c r="G433" s="2155"/>
      <c r="H433" s="2155"/>
      <c r="I433" s="2154"/>
      <c r="J433" s="2154"/>
      <c r="K433" s="2154"/>
      <c r="L433" s="2154"/>
      <c r="M433" s="2154"/>
      <c r="N433" s="2154"/>
      <c r="O433" s="2154"/>
      <c r="P433" s="2154"/>
      <c r="Q433" s="2154"/>
      <c r="R433" s="2154"/>
      <c r="S433" s="2154"/>
      <c r="T433" s="2154"/>
      <c r="U433" s="2154"/>
      <c r="V433" s="2154"/>
      <c r="W433" s="2154"/>
      <c r="X433" s="2154"/>
      <c r="Y433" s="2154"/>
      <c r="Z433" s="738"/>
      <c r="AA433" s="738"/>
      <c r="AB433" s="738"/>
      <c r="AC433" s="738"/>
    </row>
    <row r="434" spans="1:29" s="25" customFormat="1" ht="15.75">
      <c r="A434" s="2150"/>
      <c r="B434" s="2154"/>
      <c r="C434" s="2155"/>
      <c r="D434" s="2156"/>
      <c r="E434" s="2156"/>
      <c r="F434" s="2155"/>
      <c r="G434" s="2155"/>
      <c r="H434" s="2155"/>
      <c r="I434" s="2154"/>
      <c r="J434" s="2154"/>
      <c r="K434" s="2154"/>
      <c r="L434" s="2154"/>
      <c r="M434" s="2154"/>
      <c r="N434" s="2154"/>
      <c r="O434" s="2154"/>
      <c r="P434" s="2154"/>
      <c r="Q434" s="2154"/>
      <c r="R434" s="2154"/>
      <c r="S434" s="2154"/>
      <c r="T434" s="2154"/>
      <c r="U434" s="2154"/>
      <c r="V434" s="2154"/>
      <c r="W434" s="2154"/>
      <c r="X434" s="2154"/>
      <c r="Y434" s="2154"/>
      <c r="Z434" s="738"/>
      <c r="AA434" s="738"/>
      <c r="AB434" s="738"/>
      <c r="AC434" s="738"/>
    </row>
    <row r="435" spans="1:29" s="26" customFormat="1" ht="15.75">
      <c r="A435" s="2150"/>
      <c r="B435" s="2154"/>
      <c r="C435" s="2155"/>
      <c r="D435" s="2156"/>
      <c r="E435" s="2156"/>
      <c r="F435" s="2155"/>
      <c r="G435" s="2155"/>
      <c r="H435" s="2155"/>
      <c r="I435" s="2154"/>
      <c r="J435" s="2154"/>
      <c r="K435" s="2154"/>
      <c r="L435" s="2154"/>
      <c r="M435" s="2154"/>
      <c r="N435" s="2154"/>
      <c r="O435" s="2154"/>
      <c r="P435" s="2154"/>
      <c r="Q435" s="2154"/>
      <c r="R435" s="2154"/>
      <c r="S435" s="2154"/>
      <c r="T435" s="2154"/>
      <c r="U435" s="2154"/>
      <c r="V435" s="2154"/>
      <c r="W435" s="2154"/>
      <c r="X435" s="2154"/>
      <c r="Y435" s="2154"/>
      <c r="Z435" s="739"/>
      <c r="AA435" s="739"/>
      <c r="AB435" s="739"/>
      <c r="AC435" s="739"/>
    </row>
    <row r="436" spans="1:29" s="25" customFormat="1" ht="15.75">
      <c r="A436" s="2150"/>
      <c r="B436" s="2154"/>
      <c r="C436" s="2155"/>
      <c r="D436" s="2156"/>
      <c r="E436" s="2156"/>
      <c r="F436" s="2155"/>
      <c r="G436" s="2155"/>
      <c r="H436" s="2155"/>
      <c r="I436" s="2154"/>
      <c r="J436" s="2154"/>
      <c r="K436" s="2154"/>
      <c r="L436" s="2154"/>
      <c r="M436" s="2154"/>
      <c r="N436" s="2154"/>
      <c r="O436" s="2154"/>
      <c r="P436" s="2154"/>
      <c r="Q436" s="2154"/>
      <c r="R436" s="2154"/>
      <c r="S436" s="2154"/>
      <c r="T436" s="2154"/>
      <c r="U436" s="2154"/>
      <c r="V436" s="2154"/>
      <c r="W436" s="2154"/>
      <c r="X436" s="2154"/>
      <c r="Y436" s="2154"/>
      <c r="Z436" s="738"/>
      <c r="AA436" s="738"/>
      <c r="AB436" s="738"/>
      <c r="AC436" s="738"/>
    </row>
    <row r="437" spans="1:29" s="25" customFormat="1" ht="15.75">
      <c r="A437" s="2150"/>
      <c r="B437" s="2154"/>
      <c r="C437" s="2155"/>
      <c r="D437" s="2156"/>
      <c r="E437" s="2156"/>
      <c r="F437" s="2155"/>
      <c r="G437" s="2155"/>
      <c r="H437" s="2155"/>
      <c r="I437" s="2154"/>
      <c r="J437" s="2154"/>
      <c r="K437" s="2154"/>
      <c r="L437" s="2154"/>
      <c r="M437" s="2154"/>
      <c r="N437" s="2154"/>
      <c r="O437" s="2154"/>
      <c r="P437" s="2154"/>
      <c r="Q437" s="2154"/>
      <c r="R437" s="2154"/>
      <c r="S437" s="2154"/>
      <c r="T437" s="2154"/>
      <c r="U437" s="2154"/>
      <c r="V437" s="2154"/>
      <c r="W437" s="2154"/>
      <c r="X437" s="2154"/>
      <c r="Y437" s="2154"/>
      <c r="Z437" s="738"/>
      <c r="AA437" s="738"/>
      <c r="AB437" s="738"/>
      <c r="AC437" s="738"/>
    </row>
    <row r="438" spans="1:29" s="25" customFormat="1" ht="15.75">
      <c r="A438" s="2150"/>
      <c r="B438" s="2154"/>
      <c r="C438" s="2155"/>
      <c r="D438" s="2156"/>
      <c r="E438" s="2156"/>
      <c r="F438" s="2155"/>
      <c r="G438" s="2155"/>
      <c r="H438" s="2155"/>
      <c r="I438" s="2154"/>
      <c r="J438" s="2154"/>
      <c r="K438" s="2154"/>
      <c r="L438" s="2154"/>
      <c r="M438" s="2154"/>
      <c r="N438" s="2154"/>
      <c r="O438" s="2154"/>
      <c r="P438" s="2154"/>
      <c r="Q438" s="2154"/>
      <c r="R438" s="2154"/>
      <c r="S438" s="2154"/>
      <c r="T438" s="2154"/>
      <c r="U438" s="2154"/>
      <c r="V438" s="2154"/>
      <c r="W438" s="2154"/>
      <c r="X438" s="2154"/>
      <c r="Y438" s="2154"/>
      <c r="Z438" s="738"/>
      <c r="AA438" s="738"/>
      <c r="AB438" s="738"/>
      <c r="AC438" s="738"/>
    </row>
    <row r="439" spans="1:29" s="25" customFormat="1" ht="15.75">
      <c r="A439" s="2150"/>
      <c r="B439" s="2154"/>
      <c r="C439" s="2155"/>
      <c r="D439" s="2156"/>
      <c r="E439" s="2156"/>
      <c r="F439" s="2155"/>
      <c r="G439" s="2155"/>
      <c r="H439" s="2155"/>
      <c r="I439" s="2154"/>
      <c r="J439" s="2154"/>
      <c r="K439" s="2154"/>
      <c r="L439" s="2154"/>
      <c r="M439" s="2154"/>
      <c r="N439" s="2154"/>
      <c r="O439" s="2154"/>
      <c r="P439" s="2154"/>
      <c r="Q439" s="2154"/>
      <c r="R439" s="2154"/>
      <c r="S439" s="2154"/>
      <c r="T439" s="2154"/>
      <c r="U439" s="2154"/>
      <c r="V439" s="2154"/>
      <c r="W439" s="2154"/>
      <c r="X439" s="2154"/>
      <c r="Y439" s="2154"/>
      <c r="Z439" s="738"/>
      <c r="AA439" s="738"/>
      <c r="AB439" s="738"/>
      <c r="AC439" s="738"/>
    </row>
    <row r="440" spans="1:29" s="25" customFormat="1" ht="15.75">
      <c r="A440" s="2150"/>
      <c r="B440" s="2154"/>
      <c r="C440" s="2155"/>
      <c r="D440" s="2156"/>
      <c r="E440" s="2156"/>
      <c r="F440" s="2155"/>
      <c r="G440" s="2155"/>
      <c r="H440" s="2155"/>
      <c r="I440" s="2154"/>
      <c r="J440" s="2154"/>
      <c r="K440" s="2154"/>
      <c r="L440" s="2154"/>
      <c r="M440" s="2154"/>
      <c r="N440" s="2154"/>
      <c r="O440" s="2154"/>
      <c r="P440" s="2154"/>
      <c r="Q440" s="2154"/>
      <c r="R440" s="2154"/>
      <c r="S440" s="2154"/>
      <c r="T440" s="2154"/>
      <c r="U440" s="2154"/>
      <c r="V440" s="2154"/>
      <c r="W440" s="2154"/>
      <c r="X440" s="2154"/>
      <c r="Y440" s="2154"/>
      <c r="Z440" s="738"/>
      <c r="AA440" s="738"/>
      <c r="AB440" s="738"/>
      <c r="AC440" s="738"/>
    </row>
    <row r="441" spans="1:29" s="25" customFormat="1" ht="15.75">
      <c r="A441" s="2150"/>
      <c r="B441" s="2154"/>
      <c r="C441" s="2155"/>
      <c r="D441" s="2156"/>
      <c r="E441" s="2156"/>
      <c r="F441" s="2155"/>
      <c r="G441" s="2155"/>
      <c r="H441" s="2155"/>
      <c r="I441" s="2154"/>
      <c r="J441" s="2154"/>
      <c r="K441" s="2154"/>
      <c r="L441" s="2154"/>
      <c r="M441" s="2154"/>
      <c r="N441" s="2154"/>
      <c r="O441" s="2154"/>
      <c r="P441" s="2154"/>
      <c r="Q441" s="2154"/>
      <c r="R441" s="2154"/>
      <c r="S441" s="2154"/>
      <c r="T441" s="2154"/>
      <c r="U441" s="2154"/>
      <c r="V441" s="2154"/>
      <c r="W441" s="2154"/>
      <c r="X441" s="2154"/>
      <c r="Y441" s="2154"/>
      <c r="Z441" s="738"/>
      <c r="AA441" s="738"/>
      <c r="AB441" s="738"/>
      <c r="AC441" s="738"/>
    </row>
    <row r="442" spans="1:29" s="25" customFormat="1" ht="15.75">
      <c r="A442" s="2150"/>
      <c r="B442" s="2154"/>
      <c r="C442" s="2155"/>
      <c r="D442" s="2156"/>
      <c r="E442" s="2156"/>
      <c r="F442" s="2155"/>
      <c r="G442" s="2155"/>
      <c r="H442" s="2155"/>
      <c r="I442" s="2154"/>
      <c r="J442" s="2154"/>
      <c r="K442" s="2154"/>
      <c r="L442" s="2154"/>
      <c r="M442" s="2154"/>
      <c r="N442" s="2154"/>
      <c r="O442" s="2154"/>
      <c r="P442" s="2154"/>
      <c r="Q442" s="2154"/>
      <c r="R442" s="2154"/>
      <c r="S442" s="2154"/>
      <c r="T442" s="2154"/>
      <c r="U442" s="2154"/>
      <c r="V442" s="2154"/>
      <c r="W442" s="2154"/>
      <c r="X442" s="2154"/>
      <c r="Y442" s="2154"/>
      <c r="Z442" s="738"/>
      <c r="AA442" s="738"/>
      <c r="AB442" s="738"/>
      <c r="AC442" s="738"/>
    </row>
    <row r="443" spans="1:29" s="25" customFormat="1" ht="15.75">
      <c r="A443" s="2150"/>
      <c r="B443" s="2154"/>
      <c r="C443" s="2155"/>
      <c r="D443" s="2156"/>
      <c r="E443" s="2156"/>
      <c r="F443" s="2155"/>
      <c r="G443" s="2155"/>
      <c r="H443" s="2155"/>
      <c r="I443" s="2154"/>
      <c r="J443" s="2154"/>
      <c r="K443" s="2154"/>
      <c r="L443" s="2154"/>
      <c r="M443" s="2154"/>
      <c r="N443" s="2154"/>
      <c r="O443" s="2154"/>
      <c r="P443" s="2154"/>
      <c r="Q443" s="2154"/>
      <c r="R443" s="2154"/>
      <c r="S443" s="2154"/>
      <c r="T443" s="2154"/>
      <c r="U443" s="2154"/>
      <c r="V443" s="2154"/>
      <c r="W443" s="2154"/>
      <c r="X443" s="2154"/>
      <c r="Y443" s="2154"/>
      <c r="Z443" s="738"/>
      <c r="AA443" s="738"/>
      <c r="AB443" s="738"/>
      <c r="AC443" s="738"/>
    </row>
    <row r="444" spans="1:29" s="17" customFormat="1" ht="15.75">
      <c r="A444" s="2150"/>
      <c r="B444" s="2154"/>
      <c r="C444" s="2155"/>
      <c r="D444" s="2156"/>
      <c r="E444" s="2156"/>
      <c r="F444" s="2155"/>
      <c r="G444" s="2155"/>
      <c r="H444" s="2155"/>
      <c r="I444" s="2154"/>
      <c r="J444" s="2154"/>
      <c r="K444" s="2154"/>
      <c r="L444" s="2154"/>
      <c r="M444" s="2154"/>
      <c r="N444" s="2154"/>
      <c r="O444" s="2154"/>
      <c r="P444" s="2154"/>
      <c r="Q444" s="2154"/>
      <c r="R444" s="2154"/>
      <c r="S444" s="2154"/>
      <c r="T444" s="2154"/>
      <c r="U444" s="2154"/>
      <c r="V444" s="2154"/>
      <c r="W444" s="2154"/>
      <c r="X444" s="2154"/>
      <c r="Y444" s="2154"/>
      <c r="Z444" s="399"/>
      <c r="AA444" s="399"/>
      <c r="AB444" s="399"/>
      <c r="AC444" s="399"/>
    </row>
    <row r="445" spans="1:29" s="17" customFormat="1" ht="15.75">
      <c r="A445" s="2150"/>
      <c r="B445" s="2154"/>
      <c r="C445" s="2155"/>
      <c r="D445" s="2156"/>
      <c r="E445" s="2156"/>
      <c r="F445" s="2155"/>
      <c r="G445" s="2155"/>
      <c r="H445" s="2155"/>
      <c r="I445" s="2154"/>
      <c r="J445" s="2154"/>
      <c r="K445" s="2154"/>
      <c r="L445" s="2154"/>
      <c r="M445" s="2154"/>
      <c r="N445" s="2154"/>
      <c r="O445" s="2154"/>
      <c r="P445" s="2154"/>
      <c r="Q445" s="2154"/>
      <c r="R445" s="2154"/>
      <c r="S445" s="2154"/>
      <c r="T445" s="2154"/>
      <c r="U445" s="2154"/>
      <c r="V445" s="2154"/>
      <c r="W445" s="2154"/>
      <c r="X445" s="2154"/>
      <c r="Y445" s="2154"/>
      <c r="Z445" s="399"/>
      <c r="AA445" s="399"/>
      <c r="AB445" s="399"/>
      <c r="AC445" s="399"/>
    </row>
    <row r="446" spans="1:29" s="17" customFormat="1" ht="15.75">
      <c r="A446" s="2150"/>
      <c r="B446" s="2154"/>
      <c r="C446" s="2155"/>
      <c r="D446" s="2156"/>
      <c r="E446" s="2156"/>
      <c r="F446" s="2155"/>
      <c r="G446" s="2155"/>
      <c r="H446" s="2155"/>
      <c r="I446" s="2154"/>
      <c r="J446" s="2154"/>
      <c r="K446" s="2154"/>
      <c r="L446" s="2154"/>
      <c r="M446" s="2154"/>
      <c r="N446" s="2154"/>
      <c r="O446" s="2154"/>
      <c r="P446" s="2154"/>
      <c r="Q446" s="2154"/>
      <c r="R446" s="2154"/>
      <c r="S446" s="2154"/>
      <c r="T446" s="2154"/>
      <c r="U446" s="2154"/>
      <c r="V446" s="2154"/>
      <c r="W446" s="2154"/>
      <c r="X446" s="2154"/>
      <c r="Y446" s="2154"/>
      <c r="Z446" s="399"/>
      <c r="AA446" s="399"/>
      <c r="AB446" s="399"/>
      <c r="AC446" s="399"/>
    </row>
    <row r="447" spans="1:29" s="17" customFormat="1" ht="15.75">
      <c r="A447" s="2150"/>
      <c r="B447" s="2154"/>
      <c r="C447" s="2155"/>
      <c r="D447" s="2156"/>
      <c r="E447" s="2156"/>
      <c r="F447" s="2155"/>
      <c r="G447" s="2155"/>
      <c r="H447" s="2155"/>
      <c r="I447" s="2154"/>
      <c r="J447" s="2154"/>
      <c r="K447" s="2154"/>
      <c r="L447" s="2154"/>
      <c r="M447" s="2154"/>
      <c r="N447" s="2154"/>
      <c r="O447" s="2154"/>
      <c r="P447" s="2154"/>
      <c r="Q447" s="2154"/>
      <c r="R447" s="2154"/>
      <c r="S447" s="2154"/>
      <c r="T447" s="2154"/>
      <c r="U447" s="2154"/>
      <c r="V447" s="2154"/>
      <c r="W447" s="2154"/>
      <c r="X447" s="2154"/>
      <c r="Y447" s="2154"/>
      <c r="Z447" s="399"/>
      <c r="AA447" s="399"/>
      <c r="AB447" s="399"/>
      <c r="AC447" s="399"/>
    </row>
    <row r="448" spans="1:29" s="17" customFormat="1" ht="15.75">
      <c r="A448" s="2150"/>
      <c r="B448" s="2154"/>
      <c r="C448" s="2155"/>
      <c r="D448" s="2156"/>
      <c r="E448" s="2156"/>
      <c r="F448" s="2155"/>
      <c r="G448" s="2155"/>
      <c r="H448" s="2155"/>
      <c r="I448" s="2154"/>
      <c r="J448" s="2154"/>
      <c r="K448" s="2154"/>
      <c r="L448" s="2154"/>
      <c r="M448" s="2154"/>
      <c r="N448" s="2154"/>
      <c r="O448" s="2154"/>
      <c r="P448" s="2154"/>
      <c r="Q448" s="2154"/>
      <c r="R448" s="2154"/>
      <c r="S448" s="2154"/>
      <c r="T448" s="2154"/>
      <c r="U448" s="2154"/>
      <c r="V448" s="2154"/>
      <c r="W448" s="2154"/>
      <c r="X448" s="2154"/>
      <c r="Y448" s="2154"/>
      <c r="Z448" s="399"/>
      <c r="AA448" s="399"/>
      <c r="AB448" s="399"/>
      <c r="AC448" s="399"/>
    </row>
    <row r="449" spans="1:29" s="17" customFormat="1" ht="15.75">
      <c r="A449" s="2150"/>
      <c r="B449" s="2154"/>
      <c r="C449" s="2155"/>
      <c r="D449" s="2156"/>
      <c r="E449" s="2156"/>
      <c r="F449" s="2155"/>
      <c r="G449" s="2155"/>
      <c r="H449" s="2155"/>
      <c r="I449" s="2154"/>
      <c r="J449" s="2154"/>
      <c r="K449" s="2154"/>
      <c r="L449" s="2154"/>
      <c r="M449" s="2154"/>
      <c r="N449" s="2154"/>
      <c r="O449" s="2154"/>
      <c r="P449" s="2154"/>
      <c r="Q449" s="2154"/>
      <c r="R449" s="2154"/>
      <c r="S449" s="2154"/>
      <c r="T449" s="2154"/>
      <c r="U449" s="2154"/>
      <c r="V449" s="2154"/>
      <c r="W449" s="2154"/>
      <c r="X449" s="2154"/>
      <c r="Y449" s="2154"/>
      <c r="Z449" s="399"/>
      <c r="AA449" s="399"/>
      <c r="AB449" s="399"/>
      <c r="AC449" s="399"/>
    </row>
    <row r="450" spans="1:29" s="17" customFormat="1" ht="15.75">
      <c r="A450" s="2150"/>
      <c r="B450" s="2154"/>
      <c r="C450" s="2155"/>
      <c r="D450" s="2156"/>
      <c r="E450" s="2156"/>
      <c r="F450" s="2155"/>
      <c r="G450" s="2155"/>
      <c r="H450" s="2155"/>
      <c r="I450" s="2154"/>
      <c r="J450" s="2154"/>
      <c r="K450" s="2154"/>
      <c r="L450" s="2154"/>
      <c r="M450" s="2154"/>
      <c r="N450" s="2154"/>
      <c r="O450" s="2154"/>
      <c r="P450" s="2154"/>
      <c r="Q450" s="2154"/>
      <c r="R450" s="2154"/>
      <c r="S450" s="2154"/>
      <c r="T450" s="2154"/>
      <c r="U450" s="2154"/>
      <c r="V450" s="2154"/>
      <c r="W450" s="2154"/>
      <c r="X450" s="2154"/>
      <c r="Y450" s="2154"/>
      <c r="Z450" s="399"/>
      <c r="AA450" s="399"/>
      <c r="AB450" s="399"/>
      <c r="AC450" s="399"/>
    </row>
    <row r="451" spans="1:29" s="17" customFormat="1" ht="15.75">
      <c r="A451" s="2150"/>
      <c r="B451" s="2154"/>
      <c r="C451" s="2155"/>
      <c r="D451" s="2156"/>
      <c r="E451" s="2156"/>
      <c r="F451" s="2155"/>
      <c r="G451" s="2155"/>
      <c r="H451" s="2155"/>
      <c r="I451" s="2154"/>
      <c r="J451" s="2154"/>
      <c r="K451" s="2154"/>
      <c r="L451" s="2154"/>
      <c r="M451" s="2154"/>
      <c r="N451" s="2154"/>
      <c r="O451" s="2154"/>
      <c r="P451" s="2154"/>
      <c r="Q451" s="2154"/>
      <c r="R451" s="2154"/>
      <c r="S451" s="2154"/>
      <c r="T451" s="2154"/>
      <c r="U451" s="2154"/>
      <c r="V451" s="2154"/>
      <c r="W451" s="2154"/>
      <c r="X451" s="2154"/>
      <c r="Y451" s="2154"/>
      <c r="Z451" s="399"/>
      <c r="AA451" s="399"/>
      <c r="AB451" s="399"/>
      <c r="AC451" s="399"/>
    </row>
    <row r="452" spans="1:29" s="17" customFormat="1" ht="15.75">
      <c r="A452" s="2150"/>
      <c r="B452" s="2154"/>
      <c r="C452" s="2155"/>
      <c r="D452" s="2156"/>
      <c r="E452" s="2156"/>
      <c r="F452" s="2155"/>
      <c r="G452" s="2155"/>
      <c r="H452" s="2155"/>
      <c r="I452" s="2154"/>
      <c r="J452" s="2154"/>
      <c r="K452" s="2154"/>
      <c r="L452" s="2154"/>
      <c r="M452" s="2154"/>
      <c r="N452" s="2154"/>
      <c r="O452" s="2154"/>
      <c r="P452" s="2154"/>
      <c r="Q452" s="2154"/>
      <c r="R452" s="2154"/>
      <c r="S452" s="2154"/>
      <c r="T452" s="2154"/>
      <c r="U452" s="2154"/>
      <c r="V452" s="2154"/>
      <c r="W452" s="2154"/>
      <c r="X452" s="2154"/>
      <c r="Y452" s="2154"/>
      <c r="Z452" s="399"/>
      <c r="AA452" s="399"/>
      <c r="AB452" s="399"/>
      <c r="AC452" s="399"/>
    </row>
    <row r="453" spans="1:29" s="17" customFormat="1" ht="15.75">
      <c r="A453" s="2150"/>
      <c r="B453" s="2154"/>
      <c r="C453" s="2155"/>
      <c r="D453" s="2156"/>
      <c r="E453" s="2156"/>
      <c r="F453" s="2155"/>
      <c r="G453" s="2155"/>
      <c r="H453" s="2155"/>
      <c r="I453" s="2154"/>
      <c r="J453" s="2154"/>
      <c r="K453" s="2154"/>
      <c r="L453" s="2154"/>
      <c r="M453" s="2154"/>
      <c r="N453" s="2154"/>
      <c r="O453" s="2154"/>
      <c r="P453" s="2154"/>
      <c r="Q453" s="2154"/>
      <c r="R453" s="2154"/>
      <c r="S453" s="2154"/>
      <c r="T453" s="2154"/>
      <c r="U453" s="2154"/>
      <c r="V453" s="2154"/>
      <c r="W453" s="2154"/>
      <c r="X453" s="2154"/>
      <c r="Y453" s="2154"/>
      <c r="Z453" s="399"/>
      <c r="AA453" s="399"/>
      <c r="AB453" s="399"/>
      <c r="AC453" s="399"/>
    </row>
    <row r="454" spans="1:29" s="17" customFormat="1" ht="15.75">
      <c r="A454" s="2150"/>
      <c r="B454" s="2154"/>
      <c r="C454" s="2155"/>
      <c r="D454" s="2156"/>
      <c r="E454" s="2156"/>
      <c r="F454" s="2155"/>
      <c r="G454" s="2155"/>
      <c r="H454" s="2155"/>
      <c r="I454" s="2154"/>
      <c r="J454" s="2154"/>
      <c r="K454" s="2154"/>
      <c r="L454" s="2154"/>
      <c r="M454" s="2154"/>
      <c r="N454" s="2154"/>
      <c r="O454" s="2154"/>
      <c r="P454" s="2154"/>
      <c r="Q454" s="2154"/>
      <c r="R454" s="2154"/>
      <c r="S454" s="2154"/>
      <c r="T454" s="2154"/>
      <c r="U454" s="2154"/>
      <c r="V454" s="2154"/>
      <c r="W454" s="2154"/>
      <c r="X454" s="2154"/>
      <c r="Y454" s="2154"/>
      <c r="Z454" s="399"/>
      <c r="AA454" s="399"/>
      <c r="AB454" s="399"/>
      <c r="AC454" s="399"/>
    </row>
    <row r="455" spans="1:29" s="17" customFormat="1" ht="15.75">
      <c r="A455" s="2150"/>
      <c r="B455" s="2154"/>
      <c r="C455" s="2155"/>
      <c r="D455" s="2156"/>
      <c r="E455" s="2156"/>
      <c r="F455" s="2155"/>
      <c r="G455" s="2155"/>
      <c r="H455" s="2155"/>
      <c r="I455" s="2154"/>
      <c r="J455" s="2154"/>
      <c r="K455" s="2154"/>
      <c r="L455" s="2154"/>
      <c r="M455" s="2154"/>
      <c r="N455" s="2154"/>
      <c r="O455" s="2154"/>
      <c r="P455" s="2154"/>
      <c r="Q455" s="2154"/>
      <c r="R455" s="2154"/>
      <c r="S455" s="2154"/>
      <c r="T455" s="2154"/>
      <c r="U455" s="2154"/>
      <c r="V455" s="2154"/>
      <c r="W455" s="2154"/>
      <c r="X455" s="2154"/>
      <c r="Y455" s="2154"/>
      <c r="Z455" s="399"/>
      <c r="AA455" s="399"/>
      <c r="AB455" s="399"/>
      <c r="AC455" s="399"/>
    </row>
    <row r="456" spans="1:29" s="17" customFormat="1" ht="15.75">
      <c r="A456" s="2150"/>
      <c r="B456" s="2154"/>
      <c r="C456" s="2155"/>
      <c r="D456" s="2156"/>
      <c r="E456" s="2156"/>
      <c r="F456" s="2155"/>
      <c r="G456" s="2155"/>
      <c r="H456" s="2155"/>
      <c r="I456" s="2154"/>
      <c r="J456" s="2154"/>
      <c r="K456" s="2154"/>
      <c r="L456" s="2154"/>
      <c r="M456" s="2154"/>
      <c r="N456" s="2154"/>
      <c r="O456" s="2154"/>
      <c r="P456" s="2154"/>
      <c r="Q456" s="2154"/>
      <c r="R456" s="2154"/>
      <c r="S456" s="2154"/>
      <c r="T456" s="2154"/>
      <c r="U456" s="2154"/>
      <c r="V456" s="2154"/>
      <c r="W456" s="2154"/>
      <c r="X456" s="2154"/>
      <c r="Y456" s="2154"/>
      <c r="Z456" s="399"/>
      <c r="AA456" s="399"/>
      <c r="AB456" s="399"/>
      <c r="AC456" s="399"/>
    </row>
  </sheetData>
  <sheetProtection selectLockedCells="1" selectUnlockedCells="1"/>
  <mergeCells count="123">
    <mergeCell ref="A132:Y132"/>
    <mergeCell ref="A149:F149"/>
    <mergeCell ref="A193:F193"/>
    <mergeCell ref="A305:Y305"/>
    <mergeCell ref="A311:F311"/>
    <mergeCell ref="A295:B295"/>
    <mergeCell ref="A296:B296"/>
    <mergeCell ref="A299:Y299"/>
    <mergeCell ref="A260:Y260"/>
    <mergeCell ref="A297:B297"/>
    <mergeCell ref="A298:B298"/>
    <mergeCell ref="W346:Y346"/>
    <mergeCell ref="A360:M360"/>
    <mergeCell ref="Q364:S364"/>
    <mergeCell ref="Q355:S355"/>
    <mergeCell ref="T355:V355"/>
    <mergeCell ref="W355:Y355"/>
    <mergeCell ref="A348:Y348"/>
    <mergeCell ref="A349:F349"/>
    <mergeCell ref="A326:B326"/>
    <mergeCell ref="B372:Y372"/>
    <mergeCell ref="A354:M354"/>
    <mergeCell ref="A361:M361"/>
    <mergeCell ref="A362:M362"/>
    <mergeCell ref="H367:J367"/>
    <mergeCell ref="A357:Y357"/>
    <mergeCell ref="A358:F358"/>
    <mergeCell ref="A359:M359"/>
    <mergeCell ref="T364:V364"/>
    <mergeCell ref="W364:Y364"/>
    <mergeCell ref="D368:F368"/>
    <mergeCell ref="H368:J368"/>
    <mergeCell ref="A194:Y194"/>
    <mergeCell ref="D365:F365"/>
    <mergeCell ref="A65:F65"/>
    <mergeCell ref="A339:Y339"/>
    <mergeCell ref="A328:Y328"/>
    <mergeCell ref="Q346:S346"/>
    <mergeCell ref="A350:M350"/>
    <mergeCell ref="T346:V346"/>
    <mergeCell ref="A9:Y9"/>
    <mergeCell ref="A340:F340"/>
    <mergeCell ref="A180:Y180"/>
    <mergeCell ref="A64:F64"/>
    <mergeCell ref="A96:Y96"/>
    <mergeCell ref="A66:Y66"/>
    <mergeCell ref="A32:F32"/>
    <mergeCell ref="A150:Y150"/>
    <mergeCell ref="A151:Y151"/>
    <mergeCell ref="A126:Y126"/>
    <mergeCell ref="C4:C7"/>
    <mergeCell ref="I4:I7"/>
    <mergeCell ref="E4:F4"/>
    <mergeCell ref="H2:M2"/>
    <mergeCell ref="J5:J7"/>
    <mergeCell ref="I3:L3"/>
    <mergeCell ref="H3:H7"/>
    <mergeCell ref="A1:Y1"/>
    <mergeCell ref="N3:P4"/>
    <mergeCell ref="Q3:S4"/>
    <mergeCell ref="T3:V4"/>
    <mergeCell ref="W3:Y4"/>
    <mergeCell ref="A2:A7"/>
    <mergeCell ref="N6:Y6"/>
    <mergeCell ref="D4:D7"/>
    <mergeCell ref="N2:Y2"/>
    <mergeCell ref="B2:B7"/>
    <mergeCell ref="A313:Y313"/>
    <mergeCell ref="A335:Y335"/>
    <mergeCell ref="L5:L7"/>
    <mergeCell ref="A22:B22"/>
    <mergeCell ref="C2:F3"/>
    <mergeCell ref="A31:F31"/>
    <mergeCell ref="A122:Y122"/>
    <mergeCell ref="J4:L4"/>
    <mergeCell ref="E5:E7"/>
    <mergeCell ref="A74:F74"/>
    <mergeCell ref="A188:Y188"/>
    <mergeCell ref="K5:K7"/>
    <mergeCell ref="A10:Y10"/>
    <mergeCell ref="A120:F120"/>
    <mergeCell ref="A35:Y35"/>
    <mergeCell ref="A67:Y67"/>
    <mergeCell ref="A33:F34"/>
    <mergeCell ref="F5:F7"/>
    <mergeCell ref="M3:M7"/>
    <mergeCell ref="G2:G7"/>
    <mergeCell ref="A334:Y334"/>
    <mergeCell ref="A319:F319"/>
    <mergeCell ref="A97:Y97"/>
    <mergeCell ref="A321:Y321"/>
    <mergeCell ref="A121:Y121"/>
    <mergeCell ref="B125:F125"/>
    <mergeCell ref="A131:F131"/>
    <mergeCell ref="A152:Y152"/>
    <mergeCell ref="A230:B230"/>
    <mergeCell ref="A231:Y231"/>
    <mergeCell ref="H366:J366"/>
    <mergeCell ref="D366:F366"/>
    <mergeCell ref="A363:M363"/>
    <mergeCell ref="N355:P355"/>
    <mergeCell ref="A341:M341"/>
    <mergeCell ref="A343:M343"/>
    <mergeCell ref="A344:M344"/>
    <mergeCell ref="A337:F337"/>
    <mergeCell ref="A351:M351"/>
    <mergeCell ref="A333:F333"/>
    <mergeCell ref="N346:P346"/>
    <mergeCell ref="H365:J365"/>
    <mergeCell ref="A352:M352"/>
    <mergeCell ref="A353:M353"/>
    <mergeCell ref="N364:P364"/>
    <mergeCell ref="A345:M345"/>
    <mergeCell ref="A342:M342"/>
    <mergeCell ref="A241:Y241"/>
    <mergeCell ref="A250:Y250"/>
    <mergeCell ref="A258:B258"/>
    <mergeCell ref="A195:Y195"/>
    <mergeCell ref="A225:Y225"/>
    <mergeCell ref="A226:B226"/>
    <mergeCell ref="A227:B227"/>
    <mergeCell ref="A228:B228"/>
    <mergeCell ref="A229:B229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1" manualBreakCount="1">
    <brk id="320" max="24" man="1"/>
  </rowBreaks>
  <ignoredErrors>
    <ignoredError sqref="A21 A23:A30 A322:A325 A11:A14 A17:A19" twoDigitTextYear="1"/>
    <ignoredError sqref="H13 H38:M38 H42:M42 H47:M47 H51:M51 H59:M59" formula="1"/>
    <ignoredError sqref="A336" numberStoredAsText="1"/>
    <ignoredError sqref="G197 G202 G212:M212 G220 G226:L230 G233:M237 G239:M240 G238 G247 G252 G255 I211:M211" unlockedFormula="1"/>
    <ignoredError sqref="H238:M238 H252:M252 H255:M255 H197:M197 H202:M202 H220:M220 H247:M24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265"/>
  <sheetViews>
    <sheetView view="pageBreakPreview" zoomScale="80" zoomScaleNormal="50" zoomScaleSheetLayoutView="80" zoomScalePageLayoutView="0" workbookViewId="0" topLeftCell="A1">
      <pane ySplit="8" topLeftCell="A165" activePane="bottomLeft" state="frozen"/>
      <selection pane="topLeft" activeCell="A1" sqref="A1"/>
      <selection pane="bottomLeft" activeCell="B175" sqref="B175:D175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customWidth="1"/>
    <col min="8" max="8" width="10.375" style="15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customWidth="1"/>
    <col min="14" max="16" width="6.25390625" style="14" customWidth="1"/>
    <col min="17" max="17" width="7.625" style="14" customWidth="1"/>
    <col min="18" max="21" width="6.25390625" style="14" customWidth="1"/>
    <col min="22" max="22" width="7.625" style="14" customWidth="1"/>
    <col min="23" max="25" width="6.25390625" style="14" customWidth="1"/>
    <col min="26" max="29" width="9.125" style="740" hidden="1" customWidth="1"/>
    <col min="30" max="30" width="9.125" style="14" customWidth="1"/>
    <col min="31" max="42" width="9.125" style="740" customWidth="1"/>
    <col min="43" max="16384" width="9.125" style="14" customWidth="1"/>
  </cols>
  <sheetData>
    <row r="1" spans="1:42" s="17" customFormat="1" ht="19.5" thickBot="1">
      <c r="A1" s="2697" t="s">
        <v>614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399"/>
      <c r="AA1" s="399"/>
      <c r="AB1" s="399"/>
      <c r="AC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</row>
    <row r="2" spans="1:42" s="17" customFormat="1" ht="12.75" customHeight="1" thickBot="1">
      <c r="A2" s="2700" t="s">
        <v>32</v>
      </c>
      <c r="B2" s="2703" t="s">
        <v>131</v>
      </c>
      <c r="C2" s="2706" t="s">
        <v>562</v>
      </c>
      <c r="D2" s="2707"/>
      <c r="E2" s="2707"/>
      <c r="F2" s="2708"/>
      <c r="G2" s="2712" t="s">
        <v>132</v>
      </c>
      <c r="H2" s="2715" t="s">
        <v>138</v>
      </c>
      <c r="I2" s="2716"/>
      <c r="J2" s="2716"/>
      <c r="K2" s="2716"/>
      <c r="L2" s="2716"/>
      <c r="M2" s="2717"/>
      <c r="N2" s="2718" t="s">
        <v>561</v>
      </c>
      <c r="O2" s="2719"/>
      <c r="P2" s="2719"/>
      <c r="Q2" s="2719"/>
      <c r="R2" s="2719"/>
      <c r="S2" s="2719"/>
      <c r="T2" s="2719"/>
      <c r="U2" s="2719"/>
      <c r="V2" s="2719"/>
      <c r="W2" s="2719"/>
      <c r="X2" s="2719"/>
      <c r="Y2" s="2720"/>
      <c r="Z2" s="399"/>
      <c r="AA2" s="399"/>
      <c r="AB2" s="399"/>
      <c r="AC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</row>
    <row r="3" spans="1:42" s="17" customFormat="1" ht="12.75" customHeight="1" thickBot="1">
      <c r="A3" s="2701"/>
      <c r="B3" s="2704"/>
      <c r="C3" s="2709"/>
      <c r="D3" s="2710"/>
      <c r="E3" s="2710"/>
      <c r="F3" s="2711"/>
      <c r="G3" s="2713"/>
      <c r="H3" s="2721" t="s">
        <v>139</v>
      </c>
      <c r="I3" s="2724" t="s">
        <v>142</v>
      </c>
      <c r="J3" s="2725"/>
      <c r="K3" s="2725"/>
      <c r="L3" s="2726"/>
      <c r="M3" s="2727" t="s">
        <v>145</v>
      </c>
      <c r="N3" s="2730" t="s">
        <v>34</v>
      </c>
      <c r="O3" s="2731"/>
      <c r="P3" s="2732"/>
      <c r="Q3" s="2730" t="s">
        <v>35</v>
      </c>
      <c r="R3" s="2731"/>
      <c r="S3" s="2732"/>
      <c r="T3" s="2730" t="s">
        <v>36</v>
      </c>
      <c r="U3" s="2731"/>
      <c r="V3" s="2732"/>
      <c r="W3" s="2730" t="s">
        <v>37</v>
      </c>
      <c r="X3" s="2731"/>
      <c r="Y3" s="2732"/>
      <c r="Z3" s="399"/>
      <c r="AA3" s="399"/>
      <c r="AB3" s="399"/>
      <c r="AC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</row>
    <row r="4" spans="1:42" s="17" customFormat="1" ht="18.75" customHeight="1" thickBot="1">
      <c r="A4" s="2701"/>
      <c r="B4" s="2704"/>
      <c r="C4" s="2736" t="s">
        <v>133</v>
      </c>
      <c r="D4" s="2739" t="s">
        <v>134</v>
      </c>
      <c r="E4" s="2742" t="s">
        <v>135</v>
      </c>
      <c r="F4" s="2743"/>
      <c r="G4" s="2713"/>
      <c r="H4" s="2722"/>
      <c r="I4" s="2744" t="s">
        <v>140</v>
      </c>
      <c r="J4" s="2745" t="s">
        <v>141</v>
      </c>
      <c r="K4" s="2746"/>
      <c r="L4" s="2747"/>
      <c r="M4" s="2728"/>
      <c r="N4" s="2733"/>
      <c r="O4" s="2734"/>
      <c r="P4" s="2735"/>
      <c r="Q4" s="2733"/>
      <c r="R4" s="2734"/>
      <c r="S4" s="2735"/>
      <c r="T4" s="2733"/>
      <c r="U4" s="2734"/>
      <c r="V4" s="2735"/>
      <c r="W4" s="2733"/>
      <c r="X4" s="2734"/>
      <c r="Y4" s="2735"/>
      <c r="Z4" s="399"/>
      <c r="AA4" s="399"/>
      <c r="AB4" s="399"/>
      <c r="AC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</row>
    <row r="5" spans="1:42" s="17" customFormat="1" ht="16.5" customHeight="1" thickBot="1">
      <c r="A5" s="2701"/>
      <c r="B5" s="2704"/>
      <c r="C5" s="2737"/>
      <c r="D5" s="2740"/>
      <c r="E5" s="2748" t="s">
        <v>136</v>
      </c>
      <c r="F5" s="2751" t="s">
        <v>137</v>
      </c>
      <c r="G5" s="2713"/>
      <c r="H5" s="2722"/>
      <c r="I5" s="2740"/>
      <c r="J5" s="2744" t="s">
        <v>33</v>
      </c>
      <c r="K5" s="2744" t="s">
        <v>143</v>
      </c>
      <c r="L5" s="2744" t="s">
        <v>144</v>
      </c>
      <c r="M5" s="2728"/>
      <c r="N5" s="235">
        <v>1</v>
      </c>
      <c r="O5" s="236" t="s">
        <v>564</v>
      </c>
      <c r="P5" s="237" t="s">
        <v>563</v>
      </c>
      <c r="Q5" s="235">
        <v>3</v>
      </c>
      <c r="R5" s="236" t="s">
        <v>565</v>
      </c>
      <c r="S5" s="237" t="s">
        <v>566</v>
      </c>
      <c r="T5" s="235">
        <v>5</v>
      </c>
      <c r="U5" s="236" t="s">
        <v>567</v>
      </c>
      <c r="V5" s="237" t="s">
        <v>568</v>
      </c>
      <c r="W5" s="235">
        <v>7</v>
      </c>
      <c r="X5" s="236" t="s">
        <v>569</v>
      </c>
      <c r="Y5" s="711" t="s">
        <v>570</v>
      </c>
      <c r="Z5" s="399"/>
      <c r="AA5" s="399"/>
      <c r="AB5" s="399"/>
      <c r="AC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</row>
    <row r="6" spans="1:42" s="17" customFormat="1" ht="16.5" thickBot="1">
      <c r="A6" s="2701"/>
      <c r="B6" s="2704"/>
      <c r="C6" s="2737"/>
      <c r="D6" s="2740"/>
      <c r="E6" s="2749"/>
      <c r="F6" s="2752"/>
      <c r="G6" s="2713"/>
      <c r="H6" s="2722"/>
      <c r="I6" s="2740"/>
      <c r="J6" s="2740"/>
      <c r="K6" s="2740"/>
      <c r="L6" s="2740"/>
      <c r="M6" s="2728"/>
      <c r="N6" s="2718" t="s">
        <v>38</v>
      </c>
      <c r="O6" s="2719"/>
      <c r="P6" s="2719"/>
      <c r="Q6" s="2719"/>
      <c r="R6" s="2719"/>
      <c r="S6" s="2719"/>
      <c r="T6" s="2719"/>
      <c r="U6" s="2719"/>
      <c r="V6" s="2719"/>
      <c r="W6" s="2719"/>
      <c r="X6" s="2719"/>
      <c r="Y6" s="2754"/>
      <c r="Z6" s="399"/>
      <c r="AA6" s="399"/>
      <c r="AB6" s="399"/>
      <c r="AC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</row>
    <row r="7" spans="1:42" s="17" customFormat="1" ht="30" customHeight="1" thickBot="1">
      <c r="A7" s="2702"/>
      <c r="B7" s="2705"/>
      <c r="C7" s="2738"/>
      <c r="D7" s="2741"/>
      <c r="E7" s="2750"/>
      <c r="F7" s="2753"/>
      <c r="G7" s="2714"/>
      <c r="H7" s="2723"/>
      <c r="I7" s="2741"/>
      <c r="J7" s="2741"/>
      <c r="K7" s="2741"/>
      <c r="L7" s="2741"/>
      <c r="M7" s="2729"/>
      <c r="N7" s="234">
        <v>15</v>
      </c>
      <c r="O7" s="225">
        <v>9</v>
      </c>
      <c r="P7" s="226">
        <v>9</v>
      </c>
      <c r="Q7" s="224">
        <v>15</v>
      </c>
      <c r="R7" s="225">
        <v>9</v>
      </c>
      <c r="S7" s="226">
        <v>9</v>
      </c>
      <c r="T7" s="224">
        <v>15</v>
      </c>
      <c r="U7" s="225">
        <v>9</v>
      </c>
      <c r="V7" s="226">
        <v>9</v>
      </c>
      <c r="W7" s="46">
        <v>15</v>
      </c>
      <c r="X7" s="47">
        <v>9</v>
      </c>
      <c r="Y7" s="712">
        <v>8</v>
      </c>
      <c r="Z7" s="399"/>
      <c r="AA7" s="399"/>
      <c r="AB7" s="399"/>
      <c r="AC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</row>
    <row r="8" spans="1:42" s="17" customFormat="1" ht="16.5" thickBot="1">
      <c r="A8" s="232">
        <v>1</v>
      </c>
      <c r="B8" s="233">
        <v>2</v>
      </c>
      <c r="C8" s="230">
        <v>3</v>
      </c>
      <c r="D8" s="227">
        <v>4</v>
      </c>
      <c r="E8" s="227">
        <v>5</v>
      </c>
      <c r="F8" s="228">
        <v>6</v>
      </c>
      <c r="G8" s="229">
        <v>7</v>
      </c>
      <c r="H8" s="230">
        <v>8</v>
      </c>
      <c r="I8" s="227">
        <v>9</v>
      </c>
      <c r="J8" s="227">
        <v>10</v>
      </c>
      <c r="K8" s="227">
        <v>11</v>
      </c>
      <c r="L8" s="227">
        <v>12</v>
      </c>
      <c r="M8" s="228">
        <v>13</v>
      </c>
      <c r="N8" s="238">
        <v>14</v>
      </c>
      <c r="O8" s="227">
        <v>15</v>
      </c>
      <c r="P8" s="231">
        <v>16</v>
      </c>
      <c r="Q8" s="238">
        <v>17</v>
      </c>
      <c r="R8" s="227">
        <v>18</v>
      </c>
      <c r="S8" s="231">
        <v>19</v>
      </c>
      <c r="T8" s="238">
        <v>20</v>
      </c>
      <c r="U8" s="227">
        <v>21</v>
      </c>
      <c r="V8" s="231">
        <v>22</v>
      </c>
      <c r="W8" s="238">
        <v>23</v>
      </c>
      <c r="X8" s="227">
        <v>24</v>
      </c>
      <c r="Y8" s="228">
        <v>25</v>
      </c>
      <c r="Z8" s="399" t="s">
        <v>602</v>
      </c>
      <c r="AA8" s="399" t="s">
        <v>603</v>
      </c>
      <c r="AB8" s="399" t="s">
        <v>604</v>
      </c>
      <c r="AC8" s="399" t="s">
        <v>605</v>
      </c>
      <c r="AE8" s="1107">
        <v>1</v>
      </c>
      <c r="AF8" s="1107" t="s">
        <v>564</v>
      </c>
      <c r="AG8" s="1107" t="s">
        <v>563</v>
      </c>
      <c r="AH8" s="1107">
        <v>3</v>
      </c>
      <c r="AI8" s="1107" t="s">
        <v>565</v>
      </c>
      <c r="AJ8" s="1107" t="s">
        <v>566</v>
      </c>
      <c r="AK8" s="1107">
        <v>5</v>
      </c>
      <c r="AL8" s="1107" t="s">
        <v>567</v>
      </c>
      <c r="AM8" s="1107" t="s">
        <v>568</v>
      </c>
      <c r="AN8" s="1107">
        <v>7</v>
      </c>
      <c r="AO8" s="1107" t="s">
        <v>569</v>
      </c>
      <c r="AP8" s="1107" t="s">
        <v>570</v>
      </c>
    </row>
    <row r="9" spans="1:42" s="17" customFormat="1" ht="16.5" customHeight="1" thickBot="1">
      <c r="A9" s="2755" t="s">
        <v>254</v>
      </c>
      <c r="B9" s="2756"/>
      <c r="C9" s="2756"/>
      <c r="D9" s="2756"/>
      <c r="E9" s="2756"/>
      <c r="F9" s="2756"/>
      <c r="G9" s="2756"/>
      <c r="H9" s="2756"/>
      <c r="I9" s="2756"/>
      <c r="J9" s="2756"/>
      <c r="K9" s="2756"/>
      <c r="L9" s="2756"/>
      <c r="M9" s="2756"/>
      <c r="N9" s="2756"/>
      <c r="O9" s="2756"/>
      <c r="P9" s="2756"/>
      <c r="Q9" s="2756"/>
      <c r="R9" s="2756"/>
      <c r="S9" s="2756"/>
      <c r="T9" s="2756"/>
      <c r="U9" s="2756"/>
      <c r="V9" s="2756"/>
      <c r="W9" s="2756"/>
      <c r="X9" s="2756"/>
      <c r="Y9" s="2757"/>
      <c r="Z9" s="399"/>
      <c r="AA9" s="399"/>
      <c r="AB9" s="399"/>
      <c r="AC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</row>
    <row r="10" spans="1:42" s="17" customFormat="1" ht="24.75" customHeight="1" thickBot="1">
      <c r="A10" s="2758" t="s">
        <v>89</v>
      </c>
      <c r="B10" s="2759"/>
      <c r="C10" s="2759"/>
      <c r="D10" s="2759"/>
      <c r="E10" s="2759"/>
      <c r="F10" s="2759"/>
      <c r="G10" s="2759"/>
      <c r="H10" s="2759"/>
      <c r="I10" s="2759"/>
      <c r="J10" s="2759"/>
      <c r="K10" s="2759"/>
      <c r="L10" s="2759"/>
      <c r="M10" s="2759"/>
      <c r="N10" s="2759"/>
      <c r="O10" s="2759"/>
      <c r="P10" s="2759"/>
      <c r="Q10" s="2759"/>
      <c r="R10" s="2759"/>
      <c r="S10" s="2759"/>
      <c r="T10" s="2759"/>
      <c r="U10" s="2759"/>
      <c r="V10" s="2759"/>
      <c r="W10" s="2759"/>
      <c r="X10" s="2759"/>
      <c r="Y10" s="2760"/>
      <c r="Z10" s="399"/>
      <c r="AA10" s="399"/>
      <c r="AB10" s="399"/>
      <c r="AC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</row>
    <row r="11" spans="1:42" s="17" customFormat="1" ht="31.5">
      <c r="A11" s="239" t="s">
        <v>156</v>
      </c>
      <c r="B11" s="249" t="s">
        <v>39</v>
      </c>
      <c r="C11" s="217"/>
      <c r="D11" s="113"/>
      <c r="E11" s="113"/>
      <c r="F11" s="406"/>
      <c r="G11" s="172">
        <f>G12+G13+G14+G15+G16</f>
        <v>6.5</v>
      </c>
      <c r="H11" s="407">
        <f aca="true" t="shared" si="0" ref="H11:M11">H12+H13+H14+H15+H16</f>
        <v>195</v>
      </c>
      <c r="I11" s="315">
        <f t="shared" si="0"/>
        <v>82</v>
      </c>
      <c r="J11" s="315"/>
      <c r="K11" s="315"/>
      <c r="L11" s="315">
        <f t="shared" si="0"/>
        <v>82</v>
      </c>
      <c r="M11" s="408">
        <f t="shared" si="0"/>
        <v>113</v>
      </c>
      <c r="N11" s="217"/>
      <c r="O11" s="36"/>
      <c r="P11" s="56"/>
      <c r="Q11" s="49"/>
      <c r="R11" s="50"/>
      <c r="S11" s="51"/>
      <c r="T11" s="49"/>
      <c r="U11" s="50"/>
      <c r="V11" s="52"/>
      <c r="W11" s="53"/>
      <c r="X11" s="50"/>
      <c r="Y11" s="713"/>
      <c r="Z11" s="399"/>
      <c r="AA11" s="399"/>
      <c r="AB11" s="399"/>
      <c r="AC11" s="399"/>
      <c r="AE11" s="399">
        <f aca="true" t="shared" si="1" ref="AE11:AO11">IF(N11&lt;&gt;"","так","")</f>
      </c>
      <c r="AF11" s="399">
        <f t="shared" si="1"/>
      </c>
      <c r="AG11" s="399">
        <f t="shared" si="1"/>
      </c>
      <c r="AH11" s="399">
        <f t="shared" si="1"/>
      </c>
      <c r="AI11" s="399">
        <f t="shared" si="1"/>
      </c>
      <c r="AJ11" s="399">
        <f t="shared" si="1"/>
      </c>
      <c r="AK11" s="399">
        <f t="shared" si="1"/>
      </c>
      <c r="AL11" s="399">
        <f t="shared" si="1"/>
      </c>
      <c r="AM11" s="399">
        <f t="shared" si="1"/>
      </c>
      <c r="AN11" s="399">
        <f t="shared" si="1"/>
      </c>
      <c r="AO11" s="399">
        <f t="shared" si="1"/>
      </c>
      <c r="AP11" s="399"/>
    </row>
    <row r="12" spans="1:42" s="17" customFormat="1" ht="31.5">
      <c r="A12" s="247" t="s">
        <v>157</v>
      </c>
      <c r="B12" s="204" t="s">
        <v>39</v>
      </c>
      <c r="C12" s="199"/>
      <c r="D12" s="149">
        <v>1</v>
      </c>
      <c r="E12" s="114"/>
      <c r="F12" s="241"/>
      <c r="G12" s="99">
        <v>2</v>
      </c>
      <c r="H12" s="217">
        <f aca="true" t="shared" si="2" ref="H12:H21">$G12*30</f>
        <v>60</v>
      </c>
      <c r="I12" s="115">
        <f>SUM($J12:$L12)</f>
        <v>30</v>
      </c>
      <c r="J12" s="36"/>
      <c r="K12" s="36"/>
      <c r="L12" s="36">
        <v>30</v>
      </c>
      <c r="M12" s="290">
        <f>$H12-$I12</f>
        <v>30</v>
      </c>
      <c r="N12" s="136">
        <v>2</v>
      </c>
      <c r="O12" s="84"/>
      <c r="P12" s="132"/>
      <c r="Q12" s="41"/>
      <c r="R12" s="39"/>
      <c r="S12" s="43"/>
      <c r="T12" s="133"/>
      <c r="U12" s="39"/>
      <c r="V12" s="42"/>
      <c r="W12" s="44"/>
      <c r="X12" s="39"/>
      <c r="Y12" s="43"/>
      <c r="Z12" s="399"/>
      <c r="AA12" s="399"/>
      <c r="AB12" s="399"/>
      <c r="AC12" s="399"/>
      <c r="AE12" s="399" t="str">
        <f aca="true" t="shared" si="3" ref="AE12:AH75">IF(N12&lt;&gt;"","так","")</f>
        <v>так</v>
      </c>
      <c r="AF12" s="399">
        <f t="shared" si="3"/>
      </c>
      <c r="AG12" s="399">
        <f t="shared" si="3"/>
      </c>
      <c r="AH12" s="399">
        <f t="shared" si="3"/>
      </c>
      <c r="AI12" s="399">
        <f aca="true" t="shared" si="4" ref="AI12:AL75">IF(R12&lt;&gt;"","так","")</f>
      </c>
      <c r="AJ12" s="399">
        <f t="shared" si="4"/>
      </c>
      <c r="AK12" s="399">
        <f t="shared" si="4"/>
      </c>
      <c r="AL12" s="399">
        <f t="shared" si="4"/>
      </c>
      <c r="AM12" s="399">
        <f aca="true" t="shared" si="5" ref="AM12:AO75">IF(V12&lt;&gt;"","так","")</f>
      </c>
      <c r="AN12" s="399">
        <f t="shared" si="5"/>
      </c>
      <c r="AO12" s="399">
        <f t="shared" si="5"/>
      </c>
      <c r="AP12" s="399"/>
    </row>
    <row r="13" spans="1:42" s="17" customFormat="1" ht="31.5">
      <c r="A13" s="247" t="s">
        <v>158</v>
      </c>
      <c r="B13" s="204" t="s">
        <v>39</v>
      </c>
      <c r="C13" s="199"/>
      <c r="D13" s="114"/>
      <c r="E13" s="114"/>
      <c r="F13" s="241"/>
      <c r="G13" s="99">
        <v>1.5</v>
      </c>
      <c r="H13" s="199">
        <f t="shared" si="2"/>
        <v>45</v>
      </c>
      <c r="I13" s="115">
        <f aca="true" t="shared" si="6" ref="I13:I21">SUM($J13:$L13)</f>
        <v>18</v>
      </c>
      <c r="J13" s="39"/>
      <c r="K13" s="39"/>
      <c r="L13" s="39">
        <v>18</v>
      </c>
      <c r="M13" s="178">
        <f aca="true" t="shared" si="7" ref="M13:M21">$H13-$I13</f>
        <v>27</v>
      </c>
      <c r="N13" s="136"/>
      <c r="O13" s="84">
        <v>2</v>
      </c>
      <c r="P13" s="132"/>
      <c r="Q13" s="41"/>
      <c r="R13" s="39"/>
      <c r="S13" s="43"/>
      <c r="T13" s="133"/>
      <c r="U13" s="39"/>
      <c r="V13" s="42"/>
      <c r="W13" s="44"/>
      <c r="X13" s="39"/>
      <c r="Y13" s="43"/>
      <c r="Z13" s="399"/>
      <c r="AA13" s="399"/>
      <c r="AB13" s="399"/>
      <c r="AC13" s="399"/>
      <c r="AE13" s="399">
        <f t="shared" si="3"/>
      </c>
      <c r="AF13" s="399" t="str">
        <f t="shared" si="3"/>
        <v>так</v>
      </c>
      <c r="AG13" s="399">
        <f t="shared" si="3"/>
      </c>
      <c r="AH13" s="399">
        <f t="shared" si="3"/>
      </c>
      <c r="AI13" s="399">
        <f t="shared" si="4"/>
      </c>
      <c r="AJ13" s="399">
        <f t="shared" si="4"/>
      </c>
      <c r="AK13" s="399">
        <f t="shared" si="4"/>
      </c>
      <c r="AL13" s="399">
        <f t="shared" si="4"/>
      </c>
      <c r="AM13" s="399">
        <f t="shared" si="5"/>
      </c>
      <c r="AN13" s="399">
        <f t="shared" si="5"/>
      </c>
      <c r="AO13" s="399">
        <f t="shared" si="5"/>
      </c>
      <c r="AP13" s="399"/>
    </row>
    <row r="14" spans="1:42" s="17" customFormat="1" ht="31.5">
      <c r="A14" s="247" t="s">
        <v>159</v>
      </c>
      <c r="B14" s="409" t="s">
        <v>39</v>
      </c>
      <c r="C14" s="199" t="s">
        <v>563</v>
      </c>
      <c r="D14" s="114"/>
      <c r="E14" s="114"/>
      <c r="F14" s="241"/>
      <c r="G14" s="99">
        <v>1.5</v>
      </c>
      <c r="H14" s="199">
        <f t="shared" si="2"/>
        <v>45</v>
      </c>
      <c r="I14" s="270">
        <f t="shared" si="6"/>
        <v>18</v>
      </c>
      <c r="J14" s="39"/>
      <c r="K14" s="39"/>
      <c r="L14" s="39">
        <v>18</v>
      </c>
      <c r="M14" s="178">
        <f t="shared" si="7"/>
        <v>27</v>
      </c>
      <c r="N14" s="136"/>
      <c r="O14" s="84"/>
      <c r="P14" s="132">
        <v>2</v>
      </c>
      <c r="Q14" s="41"/>
      <c r="R14" s="39"/>
      <c r="S14" s="43"/>
      <c r="T14" s="133"/>
      <c r="U14" s="39"/>
      <c r="V14" s="42"/>
      <c r="W14" s="44"/>
      <c r="X14" s="39"/>
      <c r="Y14" s="43"/>
      <c r="Z14" s="399"/>
      <c r="AA14" s="399"/>
      <c r="AB14" s="399"/>
      <c r="AC14" s="399"/>
      <c r="AE14" s="399">
        <f t="shared" si="3"/>
      </c>
      <c r="AF14" s="399">
        <f t="shared" si="3"/>
      </c>
      <c r="AG14" s="399" t="str">
        <f t="shared" si="3"/>
        <v>так</v>
      </c>
      <c r="AH14" s="399">
        <f t="shared" si="3"/>
      </c>
      <c r="AI14" s="399">
        <f t="shared" si="4"/>
      </c>
      <c r="AJ14" s="399">
        <f t="shared" si="4"/>
      </c>
      <c r="AK14" s="399">
        <f t="shared" si="4"/>
      </c>
      <c r="AL14" s="399">
        <f t="shared" si="4"/>
      </c>
      <c r="AM14" s="399">
        <f t="shared" si="5"/>
      </c>
      <c r="AN14" s="399">
        <f t="shared" si="5"/>
      </c>
      <c r="AO14" s="399">
        <f t="shared" si="5"/>
      </c>
      <c r="AP14" s="399"/>
    </row>
    <row r="15" spans="1:42" s="17" customFormat="1" ht="30">
      <c r="A15" s="783" t="s">
        <v>320</v>
      </c>
      <c r="B15" s="784" t="s">
        <v>321</v>
      </c>
      <c r="C15" s="785"/>
      <c r="D15" s="786" t="s">
        <v>571</v>
      </c>
      <c r="E15" s="786"/>
      <c r="F15" s="787"/>
      <c r="G15" s="788"/>
      <c r="H15" s="789"/>
      <c r="I15" s="694"/>
      <c r="J15" s="790"/>
      <c r="K15" s="790"/>
      <c r="L15" s="790"/>
      <c r="M15" s="791"/>
      <c r="N15" s="792"/>
      <c r="O15" s="793"/>
      <c r="P15" s="794"/>
      <c r="Q15" s="785" t="s">
        <v>322</v>
      </c>
      <c r="R15" s="790" t="s">
        <v>322</v>
      </c>
      <c r="S15" s="791" t="s">
        <v>322</v>
      </c>
      <c r="T15" s="795" t="s">
        <v>322</v>
      </c>
      <c r="U15" s="793" t="s">
        <v>322</v>
      </c>
      <c r="V15" s="796" t="s">
        <v>322</v>
      </c>
      <c r="W15" s="785" t="s">
        <v>322</v>
      </c>
      <c r="X15" s="790" t="s">
        <v>322</v>
      </c>
      <c r="Y15" s="791"/>
      <c r="Z15" s="399"/>
      <c r="AA15" s="399"/>
      <c r="AB15" s="399"/>
      <c r="AC15" s="399"/>
      <c r="AE15" s="399">
        <f t="shared" si="3"/>
      </c>
      <c r="AF15" s="399">
        <f t="shared" si="3"/>
      </c>
      <c r="AG15" s="399">
        <f t="shared" si="3"/>
      </c>
      <c r="AH15" s="399" t="str">
        <f t="shared" si="3"/>
        <v>так</v>
      </c>
      <c r="AI15" s="399" t="str">
        <f t="shared" si="4"/>
        <v>так</v>
      </c>
      <c r="AJ15" s="399" t="str">
        <f t="shared" si="4"/>
        <v>так</v>
      </c>
      <c r="AK15" s="399" t="str">
        <f t="shared" si="4"/>
        <v>так</v>
      </c>
      <c r="AL15" s="399" t="str">
        <f t="shared" si="4"/>
        <v>так</v>
      </c>
      <c r="AM15" s="399" t="str">
        <f t="shared" si="5"/>
        <v>так</v>
      </c>
      <c r="AN15" s="399" t="str">
        <f t="shared" si="5"/>
        <v>так</v>
      </c>
      <c r="AO15" s="399" t="str">
        <f t="shared" si="5"/>
        <v>так</v>
      </c>
      <c r="AP15" s="399"/>
    </row>
    <row r="16" spans="1:122" s="399" customFormat="1" ht="30">
      <c r="A16" s="797" t="s">
        <v>415</v>
      </c>
      <c r="B16" s="798" t="s">
        <v>321</v>
      </c>
      <c r="C16" s="799"/>
      <c r="D16" s="800" t="s">
        <v>570</v>
      </c>
      <c r="E16" s="800"/>
      <c r="F16" s="801"/>
      <c r="G16" s="802">
        <v>1.5</v>
      </c>
      <c r="H16" s="803">
        <f t="shared" si="2"/>
        <v>45</v>
      </c>
      <c r="I16" s="804">
        <v>16</v>
      </c>
      <c r="J16" s="805"/>
      <c r="K16" s="805"/>
      <c r="L16" s="805">
        <v>16</v>
      </c>
      <c r="M16" s="806">
        <f t="shared" si="7"/>
        <v>29</v>
      </c>
      <c r="N16" s="807"/>
      <c r="O16" s="694"/>
      <c r="P16" s="808"/>
      <c r="Q16" s="799"/>
      <c r="R16" s="694"/>
      <c r="S16" s="718"/>
      <c r="T16" s="809"/>
      <c r="U16" s="694"/>
      <c r="V16" s="810"/>
      <c r="W16" s="799"/>
      <c r="X16" s="694"/>
      <c r="Y16" s="718">
        <v>2</v>
      </c>
      <c r="AD16" s="17"/>
      <c r="AE16" s="399">
        <f t="shared" si="3"/>
      </c>
      <c r="AF16" s="399">
        <f t="shared" si="3"/>
      </c>
      <c r="AG16" s="399">
        <f t="shared" si="3"/>
      </c>
      <c r="AH16" s="399">
        <f t="shared" si="3"/>
      </c>
      <c r="AI16" s="399">
        <f t="shared" si="4"/>
      </c>
      <c r="AJ16" s="399">
        <f t="shared" si="4"/>
      </c>
      <c r="AK16" s="399">
        <f t="shared" si="4"/>
      </c>
      <c r="AL16" s="399">
        <f t="shared" si="4"/>
      </c>
      <c r="AM16" s="399">
        <f t="shared" si="5"/>
      </c>
      <c r="AN16" s="399">
        <f t="shared" si="5"/>
      </c>
      <c r="AO16" s="399">
        <f t="shared" si="5"/>
      </c>
      <c r="AQ16" s="17"/>
      <c r="AR16" s="17"/>
      <c r="AS16" s="17"/>
      <c r="AT16" s="17"/>
      <c r="AU16" s="17"/>
      <c r="AV16" s="17"/>
      <c r="AW16" s="17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</row>
    <row r="17" spans="1:42" s="17" customFormat="1" ht="15.75">
      <c r="A17" s="249" t="s">
        <v>160</v>
      </c>
      <c r="B17" s="410" t="s">
        <v>303</v>
      </c>
      <c r="C17" s="217">
        <v>1</v>
      </c>
      <c r="D17" s="36"/>
      <c r="E17" s="36"/>
      <c r="F17" s="398"/>
      <c r="G17" s="172">
        <v>4</v>
      </c>
      <c r="H17" s="288">
        <f t="shared" si="2"/>
        <v>120</v>
      </c>
      <c r="I17" s="250">
        <f t="shared" si="6"/>
        <v>45</v>
      </c>
      <c r="J17" s="287">
        <v>30</v>
      </c>
      <c r="K17" s="287"/>
      <c r="L17" s="287">
        <v>15</v>
      </c>
      <c r="M17" s="289">
        <f t="shared" si="7"/>
        <v>75</v>
      </c>
      <c r="N17" s="164">
        <v>3</v>
      </c>
      <c r="O17" s="118"/>
      <c r="P17" s="275"/>
      <c r="Q17" s="276"/>
      <c r="R17" s="118"/>
      <c r="S17" s="275"/>
      <c r="T17" s="57"/>
      <c r="U17" s="36"/>
      <c r="V17" s="58"/>
      <c r="W17" s="55"/>
      <c r="X17" s="36"/>
      <c r="Y17" s="56"/>
      <c r="Z17" s="399"/>
      <c r="AA17" s="399"/>
      <c r="AB17" s="399"/>
      <c r="AC17" s="399"/>
      <c r="AE17" s="399" t="str">
        <f t="shared" si="3"/>
        <v>так</v>
      </c>
      <c r="AF17" s="399">
        <f t="shared" si="3"/>
      </c>
      <c r="AG17" s="399">
        <f t="shared" si="3"/>
      </c>
      <c r="AH17" s="399">
        <f t="shared" si="3"/>
      </c>
      <c r="AI17" s="399">
        <f t="shared" si="4"/>
      </c>
      <c r="AJ17" s="399">
        <f t="shared" si="4"/>
      </c>
      <c r="AK17" s="399">
        <f t="shared" si="4"/>
      </c>
      <c r="AL17" s="399">
        <f t="shared" si="4"/>
      </c>
      <c r="AM17" s="399">
        <f t="shared" si="5"/>
      </c>
      <c r="AN17" s="399">
        <f t="shared" si="5"/>
      </c>
      <c r="AO17" s="399">
        <f t="shared" si="5"/>
      </c>
      <c r="AP17" s="399"/>
    </row>
    <row r="18" spans="1:42" s="17" customFormat="1" ht="15.75">
      <c r="A18" s="204" t="s">
        <v>161</v>
      </c>
      <c r="B18" s="204" t="s">
        <v>525</v>
      </c>
      <c r="C18" s="199"/>
      <c r="D18" s="39" t="s">
        <v>566</v>
      </c>
      <c r="E18" s="39"/>
      <c r="F18" s="242"/>
      <c r="G18" s="98">
        <v>2</v>
      </c>
      <c r="H18" s="246">
        <f t="shared" si="2"/>
        <v>60</v>
      </c>
      <c r="I18" s="250">
        <f t="shared" si="6"/>
        <v>30</v>
      </c>
      <c r="J18" s="134">
        <v>20</v>
      </c>
      <c r="K18" s="134"/>
      <c r="L18" s="134">
        <v>10</v>
      </c>
      <c r="M18" s="251">
        <f t="shared" si="7"/>
        <v>30</v>
      </c>
      <c r="N18" s="136"/>
      <c r="O18" s="84"/>
      <c r="P18" s="132"/>
      <c r="Q18" s="131"/>
      <c r="R18" s="84"/>
      <c r="S18" s="132">
        <v>3</v>
      </c>
      <c r="T18" s="41"/>
      <c r="U18" s="39"/>
      <c r="V18" s="42"/>
      <c r="W18" s="44"/>
      <c r="X18" s="39"/>
      <c r="Y18" s="43"/>
      <c r="Z18" s="399"/>
      <c r="AA18" s="399"/>
      <c r="AB18" s="399"/>
      <c r="AC18" s="399"/>
      <c r="AE18" s="399">
        <f t="shared" si="3"/>
      </c>
      <c r="AF18" s="399">
        <f t="shared" si="3"/>
      </c>
      <c r="AG18" s="399">
        <f t="shared" si="3"/>
      </c>
      <c r="AH18" s="399">
        <f t="shared" si="3"/>
      </c>
      <c r="AI18" s="399">
        <f t="shared" si="4"/>
      </c>
      <c r="AJ18" s="399" t="str">
        <f t="shared" si="4"/>
        <v>так</v>
      </c>
      <c r="AK18" s="399">
        <f t="shared" si="4"/>
      </c>
      <c r="AL18" s="399">
        <f t="shared" si="4"/>
      </c>
      <c r="AM18" s="399">
        <f t="shared" si="5"/>
      </c>
      <c r="AN18" s="399">
        <f t="shared" si="5"/>
      </c>
      <c r="AO18" s="399">
        <f t="shared" si="5"/>
      </c>
      <c r="AP18" s="399"/>
    </row>
    <row r="19" spans="1:42" s="17" customFormat="1" ht="31.5">
      <c r="A19" s="248" t="s">
        <v>162</v>
      </c>
      <c r="B19" s="204" t="s">
        <v>608</v>
      </c>
      <c r="C19" s="243">
        <v>3</v>
      </c>
      <c r="D19" s="33"/>
      <c r="E19" s="33"/>
      <c r="F19" s="244"/>
      <c r="G19" s="98">
        <v>3</v>
      </c>
      <c r="H19" s="246">
        <f t="shared" si="2"/>
        <v>90</v>
      </c>
      <c r="I19" s="250">
        <f t="shared" si="6"/>
        <v>30</v>
      </c>
      <c r="J19" s="137"/>
      <c r="K19" s="137"/>
      <c r="L19" s="137">
        <v>30</v>
      </c>
      <c r="M19" s="251">
        <f t="shared" si="7"/>
        <v>60</v>
      </c>
      <c r="N19" s="123"/>
      <c r="O19" s="83"/>
      <c r="P19" s="139"/>
      <c r="Q19" s="138">
        <v>2</v>
      </c>
      <c r="R19" s="83"/>
      <c r="S19" s="139"/>
      <c r="T19" s="65"/>
      <c r="U19" s="33"/>
      <c r="V19" s="120"/>
      <c r="W19" s="140"/>
      <c r="X19" s="33"/>
      <c r="Y19" s="122"/>
      <c r="Z19" s="399"/>
      <c r="AA19" s="399"/>
      <c r="AB19" s="399"/>
      <c r="AC19" s="399"/>
      <c r="AE19" s="399">
        <f t="shared" si="3"/>
      </c>
      <c r="AF19" s="399">
        <f t="shared" si="3"/>
      </c>
      <c r="AG19" s="399">
        <f t="shared" si="3"/>
      </c>
      <c r="AH19" s="399" t="str">
        <f t="shared" si="3"/>
        <v>так</v>
      </c>
      <c r="AI19" s="399">
        <f t="shared" si="4"/>
      </c>
      <c r="AJ19" s="399">
        <f t="shared" si="4"/>
      </c>
      <c r="AK19" s="399">
        <f t="shared" si="4"/>
      </c>
      <c r="AL19" s="399">
        <f t="shared" si="4"/>
      </c>
      <c r="AM19" s="399">
        <f t="shared" si="5"/>
      </c>
      <c r="AN19" s="399">
        <f t="shared" si="5"/>
      </c>
      <c r="AO19" s="399">
        <f t="shared" si="5"/>
      </c>
      <c r="AP19" s="399"/>
    </row>
    <row r="20" spans="1:42" s="756" customFormat="1" ht="31.5">
      <c r="A20" s="741" t="s">
        <v>162</v>
      </c>
      <c r="B20" s="742" t="s">
        <v>609</v>
      </c>
      <c r="C20" s="743" t="s">
        <v>565</v>
      </c>
      <c r="D20" s="744"/>
      <c r="E20" s="744"/>
      <c r="F20" s="745"/>
      <c r="G20" s="746">
        <v>3</v>
      </c>
      <c r="H20" s="573">
        <f t="shared" si="2"/>
        <v>90</v>
      </c>
      <c r="I20" s="439">
        <f t="shared" si="6"/>
        <v>30</v>
      </c>
      <c r="J20" s="747"/>
      <c r="K20" s="747"/>
      <c r="L20" s="747">
        <v>30</v>
      </c>
      <c r="M20" s="576">
        <f t="shared" si="7"/>
        <v>60</v>
      </c>
      <c r="N20" s="748"/>
      <c r="O20" s="749"/>
      <c r="P20" s="750"/>
      <c r="Q20" s="751"/>
      <c r="R20" s="749">
        <v>3</v>
      </c>
      <c r="S20" s="750"/>
      <c r="T20" s="752"/>
      <c r="U20" s="744"/>
      <c r="V20" s="753"/>
      <c r="W20" s="754"/>
      <c r="X20" s="744"/>
      <c r="Y20" s="755"/>
      <c r="Z20" s="707"/>
      <c r="AA20" s="707"/>
      <c r="AB20" s="707"/>
      <c r="AC20" s="707"/>
      <c r="AE20" s="399">
        <f t="shared" si="3"/>
      </c>
      <c r="AF20" s="399">
        <f t="shared" si="3"/>
      </c>
      <c r="AG20" s="399">
        <f t="shared" si="3"/>
      </c>
      <c r="AH20" s="399">
        <f t="shared" si="3"/>
      </c>
      <c r="AI20" s="399" t="str">
        <f t="shared" si="4"/>
        <v>так</v>
      </c>
      <c r="AJ20" s="399">
        <f t="shared" si="4"/>
      </c>
      <c r="AK20" s="399">
        <f t="shared" si="4"/>
      </c>
      <c r="AL20" s="399">
        <f t="shared" si="4"/>
      </c>
      <c r="AM20" s="399">
        <f t="shared" si="5"/>
      </c>
      <c r="AN20" s="399">
        <f t="shared" si="5"/>
      </c>
      <c r="AO20" s="399">
        <f t="shared" si="5"/>
      </c>
      <c r="AP20" s="707"/>
    </row>
    <row r="21" spans="1:42" s="756" customFormat="1" ht="16.5" thickBot="1">
      <c r="A21" s="757" t="s">
        <v>163</v>
      </c>
      <c r="B21" s="577" t="s">
        <v>41</v>
      </c>
      <c r="C21" s="743">
        <v>3</v>
      </c>
      <c r="D21" s="744"/>
      <c r="E21" s="744"/>
      <c r="F21" s="758"/>
      <c r="G21" s="759">
        <v>3</v>
      </c>
      <c r="H21" s="760">
        <f t="shared" si="2"/>
        <v>90</v>
      </c>
      <c r="I21" s="761">
        <f t="shared" si="6"/>
        <v>45</v>
      </c>
      <c r="J21" s="762">
        <v>30</v>
      </c>
      <c r="K21" s="762"/>
      <c r="L21" s="762">
        <v>15</v>
      </c>
      <c r="M21" s="763">
        <f t="shared" si="7"/>
        <v>45</v>
      </c>
      <c r="N21" s="764"/>
      <c r="O21" s="744"/>
      <c r="P21" s="755"/>
      <c r="Q21" s="752">
        <v>3</v>
      </c>
      <c r="R21" s="749"/>
      <c r="S21" s="755"/>
      <c r="T21" s="752"/>
      <c r="U21" s="744"/>
      <c r="V21" s="753"/>
      <c r="W21" s="754"/>
      <c r="X21" s="744"/>
      <c r="Y21" s="755"/>
      <c r="Z21" s="707"/>
      <c r="AA21" s="707"/>
      <c r="AB21" s="707"/>
      <c r="AC21" s="707"/>
      <c r="AE21" s="399">
        <f t="shared" si="3"/>
      </c>
      <c r="AF21" s="399">
        <f t="shared" si="3"/>
      </c>
      <c r="AG21" s="399">
        <f t="shared" si="3"/>
      </c>
      <c r="AH21" s="399" t="str">
        <f t="shared" si="3"/>
        <v>так</v>
      </c>
      <c r="AI21" s="399">
        <f t="shared" si="4"/>
      </c>
      <c r="AJ21" s="399">
        <f t="shared" si="4"/>
      </c>
      <c r="AK21" s="399">
        <f t="shared" si="4"/>
      </c>
      <c r="AL21" s="399">
        <f t="shared" si="4"/>
      </c>
      <c r="AM21" s="399">
        <f t="shared" si="5"/>
      </c>
      <c r="AN21" s="399">
        <f t="shared" si="5"/>
      </c>
      <c r="AO21" s="399">
        <f t="shared" si="5"/>
      </c>
      <c r="AP21" s="707"/>
    </row>
    <row r="22" spans="1:42" s="756" customFormat="1" ht="30" customHeight="1" thickBot="1">
      <c r="A22" s="2557" t="s">
        <v>92</v>
      </c>
      <c r="B22" s="2558"/>
      <c r="C22" s="765"/>
      <c r="D22" s="765"/>
      <c r="E22" s="765"/>
      <c r="F22" s="766"/>
      <c r="G22" s="767">
        <f>G$11+G$17+G$18+G$19+G$21</f>
        <v>18.5</v>
      </c>
      <c r="H22" s="768">
        <f aca="true" t="shared" si="8" ref="H22:M22">H$11+H$17+H$18+H$19+H$21</f>
        <v>555</v>
      </c>
      <c r="I22" s="768">
        <f t="shared" si="8"/>
        <v>232</v>
      </c>
      <c r="J22" s="768">
        <f t="shared" si="8"/>
        <v>80</v>
      </c>
      <c r="K22" s="768">
        <f t="shared" si="8"/>
        <v>0</v>
      </c>
      <c r="L22" s="768">
        <f t="shared" si="8"/>
        <v>152</v>
      </c>
      <c r="M22" s="768">
        <f t="shared" si="8"/>
        <v>323</v>
      </c>
      <c r="N22" s="768">
        <f aca="true" t="shared" si="9" ref="N22:X22">SUM(N$11:N$21)</f>
        <v>5</v>
      </c>
      <c r="O22" s="768">
        <f t="shared" si="9"/>
        <v>2</v>
      </c>
      <c r="P22" s="768">
        <f t="shared" si="9"/>
        <v>2</v>
      </c>
      <c r="Q22" s="768">
        <f t="shared" si="9"/>
        <v>5</v>
      </c>
      <c r="R22" s="768">
        <f>SUM(R$11:R$21)</f>
        <v>3</v>
      </c>
      <c r="S22" s="768">
        <f t="shared" si="9"/>
        <v>3</v>
      </c>
      <c r="T22" s="768">
        <f t="shared" si="9"/>
        <v>0</v>
      </c>
      <c r="U22" s="768">
        <f t="shared" si="9"/>
        <v>0</v>
      </c>
      <c r="V22" s="768">
        <f t="shared" si="9"/>
        <v>0</v>
      </c>
      <c r="W22" s="768">
        <f t="shared" si="9"/>
        <v>0</v>
      </c>
      <c r="X22" s="768">
        <f t="shared" si="9"/>
        <v>0</v>
      </c>
      <c r="Y22" s="811">
        <v>2</v>
      </c>
      <c r="Z22" s="707"/>
      <c r="AA22" s="707"/>
      <c r="AB22" s="707"/>
      <c r="AC22" s="707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707"/>
    </row>
    <row r="23" spans="1:42" s="17" customFormat="1" ht="15.75">
      <c r="A23" s="249" t="s">
        <v>164</v>
      </c>
      <c r="B23" s="249" t="s">
        <v>42</v>
      </c>
      <c r="C23" s="55"/>
      <c r="D23" s="141"/>
      <c r="E23" s="141"/>
      <c r="F23" s="48"/>
      <c r="G23" s="254"/>
      <c r="H23" s="240"/>
      <c r="I23" s="256">
        <f>SUM(I$24:I$30)</f>
        <v>252</v>
      </c>
      <c r="J23" s="256">
        <f>SUM(J$24:J$30)</f>
        <v>12</v>
      </c>
      <c r="K23" s="256">
        <f>SUM(K$24:K$30)</f>
        <v>0</v>
      </c>
      <c r="L23" s="256">
        <f>SUM(L$24:L$30)</f>
        <v>240</v>
      </c>
      <c r="M23" s="258"/>
      <c r="N23" s="259"/>
      <c r="O23" s="260"/>
      <c r="P23" s="261"/>
      <c r="Q23" s="146"/>
      <c r="R23" s="143"/>
      <c r="S23" s="144"/>
      <c r="T23" s="259"/>
      <c r="U23" s="260"/>
      <c r="V23" s="261"/>
      <c r="W23" s="259"/>
      <c r="X23" s="260"/>
      <c r="Y23" s="1042"/>
      <c r="Z23" s="731"/>
      <c r="AA23" s="399"/>
      <c r="AB23" s="399"/>
      <c r="AC23" s="399"/>
      <c r="AE23" s="399">
        <f t="shared" si="3"/>
      </c>
      <c r="AF23" s="399">
        <f t="shared" si="3"/>
      </c>
      <c r="AG23" s="399">
        <f t="shared" si="3"/>
      </c>
      <c r="AH23" s="399">
        <f t="shared" si="3"/>
      </c>
      <c r="AI23" s="399">
        <f t="shared" si="4"/>
      </c>
      <c r="AJ23" s="399">
        <f t="shared" si="4"/>
      </c>
      <c r="AK23" s="399">
        <f t="shared" si="4"/>
      </c>
      <c r="AL23" s="399">
        <f t="shared" si="4"/>
      </c>
      <c r="AM23" s="399">
        <f t="shared" si="5"/>
      </c>
      <c r="AN23" s="399">
        <f t="shared" si="5"/>
      </c>
      <c r="AO23" s="399">
        <f t="shared" si="5"/>
      </c>
      <c r="AP23" s="399"/>
    </row>
    <row r="24" spans="1:42" s="17" customFormat="1" ht="15.75">
      <c r="A24" s="247" t="s">
        <v>165</v>
      </c>
      <c r="B24" s="204" t="s">
        <v>42</v>
      </c>
      <c r="C24" s="44"/>
      <c r="D24" s="149">
        <v>1</v>
      </c>
      <c r="E24" s="147"/>
      <c r="F24" s="40"/>
      <c r="G24" s="255">
        <v>3</v>
      </c>
      <c r="H24" s="199">
        <f aca="true" t="shared" si="10" ref="H24:H29">G24*30</f>
        <v>90</v>
      </c>
      <c r="I24" s="115">
        <f>SUM($J24:$L24)</f>
        <v>60</v>
      </c>
      <c r="J24" s="39">
        <v>8</v>
      </c>
      <c r="K24" s="39"/>
      <c r="L24" s="39">
        <v>52</v>
      </c>
      <c r="M24" s="293">
        <f aca="true" t="shared" si="11" ref="M24:M29">H24-I24</f>
        <v>30</v>
      </c>
      <c r="N24" s="215">
        <v>4</v>
      </c>
      <c r="O24" s="149"/>
      <c r="P24" s="198"/>
      <c r="Q24" s="152"/>
      <c r="R24" s="149"/>
      <c r="S24" s="150"/>
      <c r="T24" s="215"/>
      <c r="U24" s="149"/>
      <c r="V24" s="198"/>
      <c r="W24" s="215"/>
      <c r="X24" s="149"/>
      <c r="Y24" s="1043"/>
      <c r="Z24" s="731"/>
      <c r="AA24" s="399"/>
      <c r="AB24" s="399"/>
      <c r="AC24" s="399"/>
      <c r="AE24" s="399" t="str">
        <f t="shared" si="3"/>
        <v>так</v>
      </c>
      <c r="AF24" s="399">
        <f t="shared" si="3"/>
      </c>
      <c r="AG24" s="399">
        <f t="shared" si="3"/>
      </c>
      <c r="AH24" s="399">
        <f t="shared" si="3"/>
      </c>
      <c r="AI24" s="399">
        <f t="shared" si="4"/>
      </c>
      <c r="AJ24" s="399">
        <f t="shared" si="4"/>
      </c>
      <c r="AK24" s="399">
        <f t="shared" si="4"/>
      </c>
      <c r="AL24" s="399">
        <f t="shared" si="4"/>
      </c>
      <c r="AM24" s="399">
        <f t="shared" si="5"/>
      </c>
      <c r="AN24" s="399">
        <f t="shared" si="5"/>
      </c>
      <c r="AO24" s="399">
        <f t="shared" si="5"/>
      </c>
      <c r="AP24" s="399"/>
    </row>
    <row r="25" spans="1:42" s="17" customFormat="1" ht="15.75">
      <c r="A25" s="247" t="s">
        <v>166</v>
      </c>
      <c r="B25" s="204" t="s">
        <v>42</v>
      </c>
      <c r="C25" s="44"/>
      <c r="D25" s="147"/>
      <c r="E25" s="147"/>
      <c r="F25" s="40"/>
      <c r="G25" s="255">
        <v>2</v>
      </c>
      <c r="H25" s="199">
        <f t="shared" si="10"/>
        <v>60</v>
      </c>
      <c r="I25" s="115">
        <v>36</v>
      </c>
      <c r="J25" s="39"/>
      <c r="K25" s="39"/>
      <c r="L25" s="39">
        <v>36</v>
      </c>
      <c r="M25" s="293">
        <f t="shared" si="11"/>
        <v>24</v>
      </c>
      <c r="N25" s="215"/>
      <c r="O25" s="149">
        <v>4</v>
      </c>
      <c r="P25" s="198"/>
      <c r="Q25" s="152"/>
      <c r="R25" s="149"/>
      <c r="S25" s="150"/>
      <c r="T25" s="215"/>
      <c r="U25" s="149"/>
      <c r="V25" s="198"/>
      <c r="W25" s="215"/>
      <c r="X25" s="149"/>
      <c r="Y25" s="1043"/>
      <c r="Z25" s="731"/>
      <c r="AA25" s="399"/>
      <c r="AB25" s="399"/>
      <c r="AC25" s="399"/>
      <c r="AE25" s="399">
        <f t="shared" si="3"/>
      </c>
      <c r="AF25" s="399" t="str">
        <f t="shared" si="3"/>
        <v>так</v>
      </c>
      <c r="AG25" s="399">
        <f t="shared" si="3"/>
      </c>
      <c r="AH25" s="399">
        <f t="shared" si="3"/>
      </c>
      <c r="AI25" s="399">
        <f t="shared" si="4"/>
      </c>
      <c r="AJ25" s="399">
        <f t="shared" si="4"/>
      </c>
      <c r="AK25" s="399">
        <f t="shared" si="4"/>
      </c>
      <c r="AL25" s="399">
        <f t="shared" si="4"/>
      </c>
      <c r="AM25" s="399">
        <f t="shared" si="5"/>
      </c>
      <c r="AN25" s="399">
        <f t="shared" si="5"/>
      </c>
      <c r="AO25" s="399">
        <f t="shared" si="5"/>
      </c>
      <c r="AP25" s="399"/>
    </row>
    <row r="26" spans="1:42" s="17" customFormat="1" ht="15.75">
      <c r="A26" s="247" t="s">
        <v>167</v>
      </c>
      <c r="B26" s="204" t="s">
        <v>42</v>
      </c>
      <c r="C26" s="44"/>
      <c r="D26" s="149" t="s">
        <v>572</v>
      </c>
      <c r="E26" s="114"/>
      <c r="F26" s="40"/>
      <c r="G26" s="255">
        <v>2</v>
      </c>
      <c r="H26" s="199">
        <f t="shared" si="10"/>
        <v>60</v>
      </c>
      <c r="I26" s="115">
        <v>36</v>
      </c>
      <c r="J26" s="39"/>
      <c r="K26" s="39"/>
      <c r="L26" s="39">
        <v>36</v>
      </c>
      <c r="M26" s="293">
        <f t="shared" si="11"/>
        <v>24</v>
      </c>
      <c r="N26" s="215"/>
      <c r="O26" s="149"/>
      <c r="P26" s="198">
        <v>4</v>
      </c>
      <c r="Q26" s="152"/>
      <c r="R26" s="149"/>
      <c r="S26" s="150"/>
      <c r="T26" s="215"/>
      <c r="U26" s="149"/>
      <c r="V26" s="198"/>
      <c r="W26" s="215"/>
      <c r="X26" s="149"/>
      <c r="Y26" s="1043"/>
      <c r="Z26" s="731"/>
      <c r="AA26" s="399"/>
      <c r="AB26" s="399"/>
      <c r="AC26" s="399"/>
      <c r="AE26" s="399">
        <f t="shared" si="3"/>
      </c>
      <c r="AF26" s="399">
        <f t="shared" si="3"/>
      </c>
      <c r="AG26" s="399" t="str">
        <f t="shared" si="3"/>
        <v>так</v>
      </c>
      <c r="AH26" s="399">
        <f t="shared" si="3"/>
      </c>
      <c r="AI26" s="399">
        <f t="shared" si="4"/>
      </c>
      <c r="AJ26" s="399">
        <f t="shared" si="4"/>
      </c>
      <c r="AK26" s="399">
        <f t="shared" si="4"/>
      </c>
      <c r="AL26" s="399">
        <f t="shared" si="4"/>
      </c>
      <c r="AM26" s="399">
        <f t="shared" si="5"/>
      </c>
      <c r="AN26" s="399">
        <f t="shared" si="5"/>
      </c>
      <c r="AO26" s="399">
        <f t="shared" si="5"/>
      </c>
      <c r="AP26" s="399"/>
    </row>
    <row r="27" spans="1:42" s="17" customFormat="1" ht="15.75">
      <c r="A27" s="247" t="s">
        <v>168</v>
      </c>
      <c r="B27" s="204" t="s">
        <v>42</v>
      </c>
      <c r="C27" s="44"/>
      <c r="D27" s="149">
        <v>3</v>
      </c>
      <c r="E27" s="114"/>
      <c r="F27" s="40"/>
      <c r="G27" s="255">
        <v>3</v>
      </c>
      <c r="H27" s="199">
        <f t="shared" si="10"/>
        <v>90</v>
      </c>
      <c r="I27" s="115">
        <v>60</v>
      </c>
      <c r="J27" s="39">
        <v>4</v>
      </c>
      <c r="K27" s="39"/>
      <c r="L27" s="39">
        <v>56</v>
      </c>
      <c r="M27" s="293">
        <f t="shared" si="11"/>
        <v>30</v>
      </c>
      <c r="N27" s="215"/>
      <c r="O27" s="149"/>
      <c r="P27" s="198"/>
      <c r="Q27" s="152">
        <v>4</v>
      </c>
      <c r="R27" s="68"/>
      <c r="S27" s="150"/>
      <c r="T27" s="215"/>
      <c r="U27" s="149"/>
      <c r="V27" s="198"/>
      <c r="W27" s="215"/>
      <c r="X27" s="149"/>
      <c r="Y27" s="1043"/>
      <c r="Z27" s="731"/>
      <c r="AA27" s="399"/>
      <c r="AB27" s="399"/>
      <c r="AC27" s="399"/>
      <c r="AE27" s="399">
        <f t="shared" si="3"/>
      </c>
      <c r="AF27" s="399">
        <f t="shared" si="3"/>
      </c>
      <c r="AG27" s="399">
        <f t="shared" si="3"/>
      </c>
      <c r="AH27" s="399" t="str">
        <f t="shared" si="3"/>
        <v>так</v>
      </c>
      <c r="AI27" s="399">
        <f t="shared" si="4"/>
      </c>
      <c r="AJ27" s="399">
        <f t="shared" si="4"/>
      </c>
      <c r="AK27" s="399">
        <f t="shared" si="4"/>
      </c>
      <c r="AL27" s="399">
        <f t="shared" si="4"/>
      </c>
      <c r="AM27" s="399">
        <f t="shared" si="5"/>
      </c>
      <c r="AN27" s="399">
        <f t="shared" si="5"/>
      </c>
      <c r="AO27" s="399">
        <f t="shared" si="5"/>
      </c>
      <c r="AP27" s="399"/>
    </row>
    <row r="28" spans="1:42" s="17" customFormat="1" ht="15.75">
      <c r="A28" s="247" t="s">
        <v>169</v>
      </c>
      <c r="B28" s="204" t="s">
        <v>42</v>
      </c>
      <c r="C28" s="44"/>
      <c r="D28" s="114"/>
      <c r="E28" s="114"/>
      <c r="F28" s="40"/>
      <c r="G28" s="255">
        <v>1.5</v>
      </c>
      <c r="H28" s="199">
        <f t="shared" si="10"/>
        <v>45</v>
      </c>
      <c r="I28" s="115">
        <v>30</v>
      </c>
      <c r="J28" s="39"/>
      <c r="K28" s="39"/>
      <c r="L28" s="39">
        <v>30</v>
      </c>
      <c r="M28" s="293">
        <f t="shared" si="11"/>
        <v>15</v>
      </c>
      <c r="N28" s="215"/>
      <c r="O28" s="149"/>
      <c r="P28" s="198"/>
      <c r="Q28" s="257"/>
      <c r="R28" s="70">
        <v>4</v>
      </c>
      <c r="S28" s="257"/>
      <c r="T28" s="215"/>
      <c r="U28" s="149"/>
      <c r="V28" s="198"/>
      <c r="W28" s="215"/>
      <c r="X28" s="149"/>
      <c r="Y28" s="1043"/>
      <c r="Z28" s="731"/>
      <c r="AA28" s="399"/>
      <c r="AB28" s="399"/>
      <c r="AC28" s="399"/>
      <c r="AE28" s="399">
        <f t="shared" si="3"/>
      </c>
      <c r="AF28" s="399">
        <f t="shared" si="3"/>
      </c>
      <c r="AG28" s="399">
        <f t="shared" si="3"/>
      </c>
      <c r="AH28" s="399">
        <f t="shared" si="3"/>
      </c>
      <c r="AI28" s="399" t="str">
        <f t="shared" si="4"/>
        <v>так</v>
      </c>
      <c r="AJ28" s="399">
        <f t="shared" si="4"/>
      </c>
      <c r="AK28" s="399">
        <f t="shared" si="4"/>
      </c>
      <c r="AL28" s="399">
        <f t="shared" si="4"/>
      </c>
      <c r="AM28" s="399">
        <f t="shared" si="5"/>
      </c>
      <c r="AN28" s="399">
        <f t="shared" si="5"/>
      </c>
      <c r="AO28" s="399">
        <f t="shared" si="5"/>
      </c>
      <c r="AP28" s="399"/>
    </row>
    <row r="29" spans="1:42" s="17" customFormat="1" ht="15.75">
      <c r="A29" s="247" t="s">
        <v>170</v>
      </c>
      <c r="B29" s="204" t="s">
        <v>42</v>
      </c>
      <c r="C29" s="44"/>
      <c r="D29" s="149" t="s">
        <v>573</v>
      </c>
      <c r="E29" s="114"/>
      <c r="F29" s="40"/>
      <c r="G29" s="255">
        <v>1.5</v>
      </c>
      <c r="H29" s="199">
        <f t="shared" si="10"/>
        <v>45</v>
      </c>
      <c r="I29" s="115">
        <v>30</v>
      </c>
      <c r="J29" s="39"/>
      <c r="K29" s="39"/>
      <c r="L29" s="39">
        <v>30</v>
      </c>
      <c r="M29" s="293">
        <f t="shared" si="11"/>
        <v>15</v>
      </c>
      <c r="N29" s="215"/>
      <c r="O29" s="149"/>
      <c r="P29" s="198"/>
      <c r="Q29" s="257"/>
      <c r="R29" s="70"/>
      <c r="S29" s="257">
        <v>4</v>
      </c>
      <c r="T29" s="215"/>
      <c r="U29" s="149"/>
      <c r="V29" s="198"/>
      <c r="W29" s="215"/>
      <c r="X29" s="149"/>
      <c r="Y29" s="1043"/>
      <c r="Z29" s="731"/>
      <c r="AA29" s="399"/>
      <c r="AB29" s="399"/>
      <c r="AC29" s="399"/>
      <c r="AE29" s="399">
        <f t="shared" si="3"/>
      </c>
      <c r="AF29" s="399">
        <f t="shared" si="3"/>
      </c>
      <c r="AG29" s="399">
        <f t="shared" si="3"/>
      </c>
      <c r="AH29" s="399">
        <f t="shared" si="3"/>
      </c>
      <c r="AI29" s="399">
        <f t="shared" si="4"/>
      </c>
      <c r="AJ29" s="399" t="str">
        <f t="shared" si="4"/>
        <v>так</v>
      </c>
      <c r="AK29" s="399">
        <f t="shared" si="4"/>
      </c>
      <c r="AL29" s="399">
        <f t="shared" si="4"/>
      </c>
      <c r="AM29" s="399">
        <f t="shared" si="5"/>
      </c>
      <c r="AN29" s="399">
        <f t="shared" si="5"/>
      </c>
      <c r="AO29" s="399">
        <f t="shared" si="5"/>
      </c>
      <c r="AP29" s="399"/>
    </row>
    <row r="30" spans="1:42" s="17" customFormat="1" ht="67.5" customHeight="1" thickBot="1">
      <c r="A30" s="248" t="s">
        <v>171</v>
      </c>
      <c r="B30" s="1021" t="s">
        <v>42</v>
      </c>
      <c r="C30" s="785"/>
      <c r="D30" s="1022" t="s">
        <v>574</v>
      </c>
      <c r="E30" s="1022"/>
      <c r="F30" s="1023"/>
      <c r="G30" s="1024"/>
      <c r="H30" s="243"/>
      <c r="I30" s="270">
        <f>SUM($J30:$L30)</f>
        <v>0</v>
      </c>
      <c r="J30" s="33"/>
      <c r="K30" s="33"/>
      <c r="L30" s="33"/>
      <c r="M30" s="122"/>
      <c r="N30" s="1025"/>
      <c r="O30" s="1026"/>
      <c r="P30" s="1027"/>
      <c r="Q30" s="1025"/>
      <c r="R30" s="1026"/>
      <c r="S30" s="1038"/>
      <c r="T30" s="1039" t="s">
        <v>43</v>
      </c>
      <c r="U30" s="1040" t="s">
        <v>43</v>
      </c>
      <c r="V30" s="1041" t="s">
        <v>43</v>
      </c>
      <c r="W30" s="1039" t="s">
        <v>43</v>
      </c>
      <c r="X30" s="1040" t="s">
        <v>43</v>
      </c>
      <c r="Y30" s="1044"/>
      <c r="Z30" s="731"/>
      <c r="AA30" s="399"/>
      <c r="AB30" s="399"/>
      <c r="AC30" s="399"/>
      <c r="AE30" s="399">
        <f t="shared" si="3"/>
      </c>
      <c r="AF30" s="399">
        <f t="shared" si="3"/>
      </c>
      <c r="AG30" s="399">
        <f t="shared" si="3"/>
      </c>
      <c r="AH30" s="399">
        <f t="shared" si="3"/>
      </c>
      <c r="AI30" s="399">
        <f t="shared" si="4"/>
      </c>
      <c r="AJ30" s="399">
        <f t="shared" si="4"/>
      </c>
      <c r="AK30" s="399" t="str">
        <f t="shared" si="4"/>
        <v>так</v>
      </c>
      <c r="AL30" s="399" t="str">
        <f t="shared" si="4"/>
        <v>так</v>
      </c>
      <c r="AM30" s="399" t="str">
        <f t="shared" si="5"/>
        <v>так</v>
      </c>
      <c r="AN30" s="399" t="str">
        <f t="shared" si="5"/>
        <v>так</v>
      </c>
      <c r="AO30" s="399" t="str">
        <f t="shared" si="5"/>
        <v>так</v>
      </c>
      <c r="AP30" s="399"/>
    </row>
    <row r="31" spans="1:42" s="17" customFormat="1" ht="16.5" customHeight="1" thickBot="1">
      <c r="A31" s="2761" t="s">
        <v>92</v>
      </c>
      <c r="B31" s="2762"/>
      <c r="C31" s="2762"/>
      <c r="D31" s="2762"/>
      <c r="E31" s="2762"/>
      <c r="F31" s="2763"/>
      <c r="G31" s="1031">
        <f>SUM(G24:G30)</f>
        <v>13</v>
      </c>
      <c r="H31" s="1032">
        <f>G31*30</f>
        <v>390</v>
      </c>
      <c r="I31" s="1033">
        <f>I$23</f>
        <v>252</v>
      </c>
      <c r="J31" s="1033">
        <f>J$23</f>
        <v>12</v>
      </c>
      <c r="K31" s="1033">
        <f>K$23</f>
        <v>0</v>
      </c>
      <c r="L31" s="1033">
        <f>L$23</f>
        <v>240</v>
      </c>
      <c r="M31" s="1034">
        <f>SUM(M24:M30)</f>
        <v>138</v>
      </c>
      <c r="N31" s="1035">
        <f>SUM(N$23:N$30)</f>
        <v>4</v>
      </c>
      <c r="O31" s="1035">
        <f>SUM(O$23:O$30)</f>
        <v>4</v>
      </c>
      <c r="P31" s="262">
        <f>SUM(P$23:P$30)</f>
        <v>4</v>
      </c>
      <c r="Q31" s="1036">
        <v>4</v>
      </c>
      <c r="R31" s="1033">
        <v>4</v>
      </c>
      <c r="S31" s="1033">
        <v>4</v>
      </c>
      <c r="T31" s="1034">
        <f aca="true" t="shared" si="12" ref="T31:Y31">T23</f>
        <v>0</v>
      </c>
      <c r="U31" s="1034">
        <f t="shared" si="12"/>
        <v>0</v>
      </c>
      <c r="V31" s="1034">
        <f t="shared" si="12"/>
        <v>0</v>
      </c>
      <c r="W31" s="1034">
        <f t="shared" si="12"/>
        <v>0</v>
      </c>
      <c r="X31" s="1034">
        <f t="shared" si="12"/>
        <v>0</v>
      </c>
      <c r="Y31" s="1037">
        <f t="shared" si="12"/>
        <v>0</v>
      </c>
      <c r="Z31" s="731"/>
      <c r="AA31" s="399"/>
      <c r="AB31" s="399"/>
      <c r="AC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</row>
    <row r="32" spans="1:42" s="17" customFormat="1" ht="20.25" customHeight="1" thickBot="1">
      <c r="A32" s="2764" t="s">
        <v>91</v>
      </c>
      <c r="B32" s="2765"/>
      <c r="C32" s="2765"/>
      <c r="D32" s="2765"/>
      <c r="E32" s="2765"/>
      <c r="F32" s="2766"/>
      <c r="G32" s="1028">
        <f aca="true" t="shared" si="13" ref="G32:Y32">G$22+G$31</f>
        <v>31.5</v>
      </c>
      <c r="H32" s="1029">
        <f t="shared" si="13"/>
        <v>945</v>
      </c>
      <c r="I32" s="1029">
        <f t="shared" si="13"/>
        <v>484</v>
      </c>
      <c r="J32" s="1029">
        <f t="shared" si="13"/>
        <v>92</v>
      </c>
      <c r="K32" s="1029">
        <f t="shared" si="13"/>
        <v>0</v>
      </c>
      <c r="L32" s="1029">
        <f t="shared" si="13"/>
        <v>392</v>
      </c>
      <c r="M32" s="1029">
        <f t="shared" si="13"/>
        <v>461</v>
      </c>
      <c r="N32" s="1028">
        <f t="shared" si="13"/>
        <v>9</v>
      </c>
      <c r="O32" s="1028">
        <f t="shared" si="13"/>
        <v>6</v>
      </c>
      <c r="P32" s="1028">
        <f t="shared" si="13"/>
        <v>6</v>
      </c>
      <c r="Q32" s="1028">
        <f t="shared" si="13"/>
        <v>9</v>
      </c>
      <c r="R32" s="1028">
        <f t="shared" si="13"/>
        <v>7</v>
      </c>
      <c r="S32" s="1028">
        <f t="shared" si="13"/>
        <v>7</v>
      </c>
      <c r="T32" s="1028">
        <f t="shared" si="13"/>
        <v>0</v>
      </c>
      <c r="U32" s="1028">
        <f t="shared" si="13"/>
        <v>0</v>
      </c>
      <c r="V32" s="1028">
        <f t="shared" si="13"/>
        <v>0</v>
      </c>
      <c r="W32" s="1028">
        <f t="shared" si="13"/>
        <v>0</v>
      </c>
      <c r="X32" s="1028">
        <f t="shared" si="13"/>
        <v>0</v>
      </c>
      <c r="Y32" s="1030">
        <f t="shared" si="13"/>
        <v>2</v>
      </c>
      <c r="Z32" s="399"/>
      <c r="AA32" s="399"/>
      <c r="AB32" s="399"/>
      <c r="AC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</row>
    <row r="33" spans="1:42" s="17" customFormat="1" ht="18.75" customHeight="1">
      <c r="A33" s="2767" t="s">
        <v>519</v>
      </c>
      <c r="B33" s="2768"/>
      <c r="C33" s="2768"/>
      <c r="D33" s="2768"/>
      <c r="E33" s="2768"/>
      <c r="F33" s="2769"/>
      <c r="G33" s="812"/>
      <c r="H33" s="812"/>
      <c r="I33" s="812"/>
      <c r="J33" s="812"/>
      <c r="K33" s="812"/>
      <c r="L33" s="812"/>
      <c r="M33" s="812"/>
      <c r="N33" s="812"/>
      <c r="O33" s="812"/>
      <c r="P33" s="813"/>
      <c r="Q33" s="812"/>
      <c r="R33" s="812"/>
      <c r="S33" s="812"/>
      <c r="T33" s="812"/>
      <c r="U33" s="812"/>
      <c r="V33" s="812"/>
      <c r="W33" s="812"/>
      <c r="X33" s="812"/>
      <c r="Y33" s="812"/>
      <c r="Z33" s="399"/>
      <c r="AA33" s="399"/>
      <c r="AB33" s="399"/>
      <c r="AC33" s="399"/>
      <c r="AE33" s="399">
        <f t="shared" si="3"/>
      </c>
      <c r="AF33" s="399">
        <f t="shared" si="3"/>
      </c>
      <c r="AG33" s="399">
        <f t="shared" si="3"/>
      </c>
      <c r="AH33" s="399">
        <f t="shared" si="3"/>
      </c>
      <c r="AI33" s="399">
        <f t="shared" si="4"/>
      </c>
      <c r="AJ33" s="399">
        <f t="shared" si="4"/>
      </c>
      <c r="AK33" s="399">
        <f t="shared" si="4"/>
      </c>
      <c r="AL33" s="399">
        <f t="shared" si="4"/>
      </c>
      <c r="AM33" s="399">
        <f t="shared" si="5"/>
      </c>
      <c r="AN33" s="399">
        <f t="shared" si="5"/>
      </c>
      <c r="AO33" s="399">
        <f t="shared" si="5"/>
      </c>
      <c r="AP33" s="399"/>
    </row>
    <row r="34" spans="1:42" s="17" customFormat="1" ht="24.75" customHeight="1" thickBot="1">
      <c r="A34" s="2770"/>
      <c r="B34" s="2771"/>
      <c r="C34" s="2771"/>
      <c r="D34" s="2771"/>
      <c r="E34" s="2771"/>
      <c r="F34" s="2772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813"/>
      <c r="Y34" s="813"/>
      <c r="Z34" s="399"/>
      <c r="AA34" s="399"/>
      <c r="AB34" s="399"/>
      <c r="AC34" s="399"/>
      <c r="AE34" s="399">
        <f t="shared" si="3"/>
      </c>
      <c r="AF34" s="399">
        <f t="shared" si="3"/>
      </c>
      <c r="AG34" s="399">
        <f t="shared" si="3"/>
      </c>
      <c r="AH34" s="399">
        <f t="shared" si="3"/>
      </c>
      <c r="AI34" s="399">
        <f t="shared" si="4"/>
      </c>
      <c r="AJ34" s="399">
        <f t="shared" si="4"/>
      </c>
      <c r="AK34" s="399">
        <f t="shared" si="4"/>
      </c>
      <c r="AL34" s="399">
        <f t="shared" si="4"/>
      </c>
      <c r="AM34" s="399">
        <f t="shared" si="5"/>
      </c>
      <c r="AN34" s="399">
        <f t="shared" si="5"/>
      </c>
      <c r="AO34" s="399">
        <f t="shared" si="5"/>
      </c>
      <c r="AP34" s="399"/>
    </row>
    <row r="35" spans="1:42" s="17" customFormat="1" ht="24" customHeight="1" thickBot="1">
      <c r="A35" s="2773" t="s">
        <v>90</v>
      </c>
      <c r="B35" s="2774"/>
      <c r="C35" s="2774"/>
      <c r="D35" s="2774"/>
      <c r="E35" s="2774"/>
      <c r="F35" s="2774"/>
      <c r="G35" s="2774"/>
      <c r="H35" s="2774"/>
      <c r="I35" s="2774"/>
      <c r="J35" s="2774"/>
      <c r="K35" s="2774"/>
      <c r="L35" s="2774"/>
      <c r="M35" s="2774"/>
      <c r="N35" s="2774"/>
      <c r="O35" s="2774"/>
      <c r="P35" s="2774"/>
      <c r="Q35" s="2774"/>
      <c r="R35" s="2774"/>
      <c r="S35" s="2774"/>
      <c r="T35" s="2774"/>
      <c r="U35" s="2774"/>
      <c r="V35" s="2774"/>
      <c r="W35" s="2774"/>
      <c r="X35" s="2774"/>
      <c r="Y35" s="2775"/>
      <c r="Z35" s="399"/>
      <c r="AA35" s="399"/>
      <c r="AB35" s="399"/>
      <c r="AC35" s="399"/>
      <c r="AE35" s="399">
        <f t="shared" si="3"/>
      </c>
      <c r="AF35" s="399">
        <f t="shared" si="3"/>
      </c>
      <c r="AG35" s="399">
        <f t="shared" si="3"/>
      </c>
      <c r="AH35" s="399">
        <f t="shared" si="3"/>
      </c>
      <c r="AI35" s="399">
        <f t="shared" si="4"/>
      </c>
      <c r="AJ35" s="399">
        <f t="shared" si="4"/>
      </c>
      <c r="AK35" s="399">
        <f t="shared" si="4"/>
      </c>
      <c r="AL35" s="399">
        <f t="shared" si="4"/>
      </c>
      <c r="AM35" s="399">
        <f t="shared" si="5"/>
      </c>
      <c r="AN35" s="399">
        <f t="shared" si="5"/>
      </c>
      <c r="AO35" s="399">
        <f t="shared" si="5"/>
      </c>
      <c r="AP35" s="399"/>
    </row>
    <row r="36" spans="1:43" s="399" customFormat="1" ht="24" customHeight="1">
      <c r="A36" s="1047"/>
      <c r="B36" s="1048" t="s">
        <v>518</v>
      </c>
      <c r="C36" s="1052"/>
      <c r="D36" s="1053" t="s">
        <v>27</v>
      </c>
      <c r="E36" s="1053"/>
      <c r="F36" s="1054"/>
      <c r="G36" s="1055">
        <v>2</v>
      </c>
      <c r="H36" s="1059">
        <f>G36*30</f>
        <v>60</v>
      </c>
      <c r="I36" s="1060">
        <f>J36+K36+L36</f>
        <v>30</v>
      </c>
      <c r="J36" s="1061">
        <v>15</v>
      </c>
      <c r="K36" s="1062"/>
      <c r="L36" s="1062">
        <v>15</v>
      </c>
      <c r="M36" s="1063">
        <f>H36-I36</f>
        <v>30</v>
      </c>
      <c r="N36" s="1058">
        <v>2</v>
      </c>
      <c r="O36" s="418"/>
      <c r="P36" s="714"/>
      <c r="Q36" s="1075"/>
      <c r="R36" s="1076"/>
      <c r="S36" s="1077"/>
      <c r="T36" s="1073"/>
      <c r="U36" s="417"/>
      <c r="V36" s="714"/>
      <c r="W36" s="1075"/>
      <c r="X36" s="1076"/>
      <c r="Y36" s="1077"/>
      <c r="Z36" s="731"/>
      <c r="AD36" s="400"/>
      <c r="AE36" s="399" t="str">
        <f t="shared" si="3"/>
        <v>так</v>
      </c>
      <c r="AF36" s="399">
        <f t="shared" si="3"/>
      </c>
      <c r="AG36" s="399">
        <f t="shared" si="3"/>
      </c>
      <c r="AH36" s="399">
        <f t="shared" si="3"/>
      </c>
      <c r="AI36" s="399">
        <f t="shared" si="4"/>
      </c>
      <c r="AJ36" s="399">
        <f t="shared" si="4"/>
      </c>
      <c r="AK36" s="399">
        <f t="shared" si="4"/>
      </c>
      <c r="AL36" s="399">
        <f t="shared" si="4"/>
      </c>
      <c r="AM36" s="399">
        <f t="shared" si="5"/>
      </c>
      <c r="AN36" s="399">
        <f t="shared" si="5"/>
      </c>
      <c r="AO36" s="399">
        <f t="shared" si="5"/>
      </c>
      <c r="AQ36" s="731"/>
    </row>
    <row r="37" spans="1:42" s="17" customFormat="1" ht="36" customHeight="1">
      <c r="A37" s="249" t="s">
        <v>172</v>
      </c>
      <c r="B37" s="416" t="s">
        <v>524</v>
      </c>
      <c r="C37" s="814"/>
      <c r="D37" s="411" t="s">
        <v>565</v>
      </c>
      <c r="E37" s="411"/>
      <c r="F37" s="415"/>
      <c r="G37" s="1056">
        <v>2</v>
      </c>
      <c r="H37" s="414">
        <f>G37*30</f>
        <v>60</v>
      </c>
      <c r="I37" s="411">
        <f>J37+L37</f>
        <v>30</v>
      </c>
      <c r="J37" s="411">
        <v>20</v>
      </c>
      <c r="K37" s="411"/>
      <c r="L37" s="411">
        <v>10</v>
      </c>
      <c r="M37" s="415">
        <f>H37-I37</f>
        <v>30</v>
      </c>
      <c r="N37" s="413"/>
      <c r="O37" s="411"/>
      <c r="P37" s="412"/>
      <c r="Q37" s="414"/>
      <c r="R37" s="411">
        <v>3</v>
      </c>
      <c r="S37" s="415"/>
      <c r="T37" s="413"/>
      <c r="U37" s="411"/>
      <c r="V37" s="412"/>
      <c r="W37" s="414"/>
      <c r="X37" s="411"/>
      <c r="Y37" s="415"/>
      <c r="Z37" s="731"/>
      <c r="AA37" s="399"/>
      <c r="AB37" s="399"/>
      <c r="AC37" s="399"/>
      <c r="AE37" s="399">
        <f t="shared" si="3"/>
      </c>
      <c r="AF37" s="399">
        <f t="shared" si="3"/>
      </c>
      <c r="AG37" s="399">
        <f t="shared" si="3"/>
      </c>
      <c r="AH37" s="399">
        <f t="shared" si="3"/>
      </c>
      <c r="AI37" s="399" t="str">
        <f t="shared" si="4"/>
        <v>так</v>
      </c>
      <c r="AJ37" s="399">
        <f t="shared" si="4"/>
      </c>
      <c r="AK37" s="399">
        <f t="shared" si="4"/>
      </c>
      <c r="AL37" s="399">
        <f t="shared" si="4"/>
      </c>
      <c r="AM37" s="399">
        <f t="shared" si="5"/>
      </c>
      <c r="AN37" s="399">
        <f t="shared" si="5"/>
      </c>
      <c r="AO37" s="399">
        <f t="shared" si="5"/>
      </c>
      <c r="AP37" s="399"/>
    </row>
    <row r="38" spans="1:42" s="17" customFormat="1" ht="15.75">
      <c r="A38" s="249" t="s">
        <v>192</v>
      </c>
      <c r="B38" s="1049" t="s">
        <v>52</v>
      </c>
      <c r="C38" s="205"/>
      <c r="D38" s="167"/>
      <c r="E38" s="167"/>
      <c r="F38" s="292"/>
      <c r="G38" s="1057">
        <f aca="true" t="shared" si="14" ref="G38:M38">SUM(G$39:G$41)</f>
        <v>6.5</v>
      </c>
      <c r="H38" s="604">
        <f t="shared" si="14"/>
        <v>195</v>
      </c>
      <c r="I38" s="310">
        <f t="shared" si="14"/>
        <v>99</v>
      </c>
      <c r="J38" s="310">
        <f t="shared" si="14"/>
        <v>33</v>
      </c>
      <c r="K38" s="310">
        <f t="shared" si="14"/>
        <v>66</v>
      </c>
      <c r="L38" s="310">
        <f t="shared" si="14"/>
        <v>0</v>
      </c>
      <c r="M38" s="1064">
        <f t="shared" si="14"/>
        <v>96</v>
      </c>
      <c r="N38" s="146"/>
      <c r="O38" s="143"/>
      <c r="P38" s="144"/>
      <c r="Q38" s="223"/>
      <c r="R38" s="143"/>
      <c r="S38" s="177"/>
      <c r="T38" s="146"/>
      <c r="U38" s="143"/>
      <c r="V38" s="144"/>
      <c r="W38" s="223"/>
      <c r="X38" s="143"/>
      <c r="Y38" s="177"/>
      <c r="Z38" s="731"/>
      <c r="AA38" s="399"/>
      <c r="AB38" s="399"/>
      <c r="AC38" s="399"/>
      <c r="AE38" s="399">
        <f t="shared" si="3"/>
      </c>
      <c r="AF38" s="399">
        <f t="shared" si="3"/>
      </c>
      <c r="AG38" s="399">
        <f t="shared" si="3"/>
      </c>
      <c r="AH38" s="399">
        <f t="shared" si="3"/>
      </c>
      <c r="AI38" s="399">
        <f t="shared" si="4"/>
      </c>
      <c r="AJ38" s="399">
        <f t="shared" si="4"/>
      </c>
      <c r="AK38" s="399">
        <f t="shared" si="4"/>
      </c>
      <c r="AL38" s="399">
        <f t="shared" si="4"/>
      </c>
      <c r="AM38" s="399">
        <f t="shared" si="5"/>
      </c>
      <c r="AN38" s="399">
        <f t="shared" si="5"/>
      </c>
      <c r="AO38" s="399">
        <f t="shared" si="5"/>
      </c>
      <c r="AP38" s="399"/>
    </row>
    <row r="39" spans="1:42" s="17" customFormat="1" ht="15.75">
      <c r="A39" s="204" t="s">
        <v>220</v>
      </c>
      <c r="B39" s="1046" t="s">
        <v>52</v>
      </c>
      <c r="C39" s="207"/>
      <c r="D39" s="157">
        <v>1</v>
      </c>
      <c r="E39" s="155"/>
      <c r="F39" s="208"/>
      <c r="G39" s="515">
        <v>3</v>
      </c>
      <c r="H39" s="562">
        <f aca="true" t="shared" si="15" ref="H39:H63">$G39*30</f>
        <v>90</v>
      </c>
      <c r="I39" s="115">
        <f aca="true" t="shared" si="16" ref="I39:I63">SUM($J39:$L39)</f>
        <v>45</v>
      </c>
      <c r="J39" s="168">
        <v>15</v>
      </c>
      <c r="K39" s="169">
        <v>30</v>
      </c>
      <c r="L39" s="169"/>
      <c r="M39" s="178">
        <f aca="true" t="shared" si="17" ref="M39:M63">$H39-$I39</f>
        <v>45</v>
      </c>
      <c r="N39" s="136">
        <v>3</v>
      </c>
      <c r="O39" s="84"/>
      <c r="P39" s="132"/>
      <c r="Q39" s="215"/>
      <c r="R39" s="149"/>
      <c r="S39" s="198"/>
      <c r="T39" s="152"/>
      <c r="U39" s="149"/>
      <c r="V39" s="150"/>
      <c r="W39" s="215"/>
      <c r="X39" s="149"/>
      <c r="Y39" s="198"/>
      <c r="Z39" s="731"/>
      <c r="AA39" s="399"/>
      <c r="AB39" s="399"/>
      <c r="AC39" s="399"/>
      <c r="AE39" s="399" t="str">
        <f t="shared" si="3"/>
        <v>так</v>
      </c>
      <c r="AF39" s="399">
        <f t="shared" si="3"/>
      </c>
      <c r="AG39" s="399">
        <f t="shared" si="3"/>
      </c>
      <c r="AH39" s="399">
        <f t="shared" si="3"/>
      </c>
      <c r="AI39" s="399">
        <f t="shared" si="4"/>
      </c>
      <c r="AJ39" s="399">
        <f t="shared" si="4"/>
      </c>
      <c r="AK39" s="399">
        <f t="shared" si="4"/>
      </c>
      <c r="AL39" s="399">
        <f t="shared" si="4"/>
      </c>
      <c r="AM39" s="399">
        <f t="shared" si="5"/>
      </c>
      <c r="AN39" s="399">
        <f t="shared" si="5"/>
      </c>
      <c r="AO39" s="399">
        <f t="shared" si="5"/>
      </c>
      <c r="AP39" s="399"/>
    </row>
    <row r="40" spans="1:42" s="17" customFormat="1" ht="15.75">
      <c r="A40" s="204" t="s">
        <v>221</v>
      </c>
      <c r="B40" s="1046" t="s">
        <v>52</v>
      </c>
      <c r="C40" s="207"/>
      <c r="D40" s="155"/>
      <c r="E40" s="155"/>
      <c r="F40" s="208"/>
      <c r="G40" s="515">
        <v>1.5</v>
      </c>
      <c r="H40" s="562">
        <f t="shared" si="15"/>
        <v>45</v>
      </c>
      <c r="I40" s="115">
        <f t="shared" si="16"/>
        <v>27</v>
      </c>
      <c r="J40" s="156">
        <v>9</v>
      </c>
      <c r="K40" s="157">
        <v>18</v>
      </c>
      <c r="L40" s="157"/>
      <c r="M40" s="178">
        <f t="shared" si="17"/>
        <v>18</v>
      </c>
      <c r="N40" s="136"/>
      <c r="O40" s="84">
        <v>3</v>
      </c>
      <c r="P40" s="132"/>
      <c r="Q40" s="215"/>
      <c r="R40" s="149"/>
      <c r="S40" s="198"/>
      <c r="T40" s="152"/>
      <c r="U40" s="149"/>
      <c r="V40" s="150"/>
      <c r="W40" s="215"/>
      <c r="X40" s="149"/>
      <c r="Y40" s="198"/>
      <c r="Z40" s="731"/>
      <c r="AA40" s="399"/>
      <c r="AB40" s="399"/>
      <c r="AC40" s="399"/>
      <c r="AE40" s="399">
        <f t="shared" si="3"/>
      </c>
      <c r="AF40" s="399" t="str">
        <f t="shared" si="3"/>
        <v>так</v>
      </c>
      <c r="AG40" s="399">
        <f t="shared" si="3"/>
      </c>
      <c r="AH40" s="399">
        <f t="shared" si="3"/>
      </c>
      <c r="AI40" s="399">
        <f t="shared" si="4"/>
      </c>
      <c r="AJ40" s="399">
        <f t="shared" si="4"/>
      </c>
      <c r="AK40" s="399">
        <f t="shared" si="4"/>
      </c>
      <c r="AL40" s="399">
        <f t="shared" si="4"/>
      </c>
      <c r="AM40" s="399">
        <f t="shared" si="5"/>
      </c>
      <c r="AN40" s="399">
        <f t="shared" si="5"/>
      </c>
      <c r="AO40" s="399">
        <f t="shared" si="5"/>
      </c>
      <c r="AP40" s="399"/>
    </row>
    <row r="41" spans="1:42" s="17" customFormat="1" ht="15.75">
      <c r="A41" s="204" t="s">
        <v>398</v>
      </c>
      <c r="B41" s="1046" t="s">
        <v>52</v>
      </c>
      <c r="C41" s="207" t="s">
        <v>563</v>
      </c>
      <c r="D41" s="155"/>
      <c r="E41" s="155"/>
      <c r="F41" s="208"/>
      <c r="G41" s="515">
        <v>2</v>
      </c>
      <c r="H41" s="562">
        <f t="shared" si="15"/>
        <v>60</v>
      </c>
      <c r="I41" s="270">
        <f t="shared" si="16"/>
        <v>27</v>
      </c>
      <c r="J41" s="66">
        <v>9</v>
      </c>
      <c r="K41" s="67">
        <v>18</v>
      </c>
      <c r="L41" s="67"/>
      <c r="M41" s="178">
        <f t="shared" si="17"/>
        <v>33</v>
      </c>
      <c r="N41" s="136"/>
      <c r="O41" s="84"/>
      <c r="P41" s="132">
        <v>3</v>
      </c>
      <c r="Q41" s="215"/>
      <c r="R41" s="149"/>
      <c r="S41" s="198"/>
      <c r="T41" s="152"/>
      <c r="U41" s="149"/>
      <c r="V41" s="150"/>
      <c r="W41" s="215"/>
      <c r="X41" s="149"/>
      <c r="Y41" s="198"/>
      <c r="Z41" s="731"/>
      <c r="AA41" s="399"/>
      <c r="AB41" s="399"/>
      <c r="AC41" s="399"/>
      <c r="AE41" s="399">
        <f t="shared" si="3"/>
      </c>
      <c r="AF41" s="399">
        <f t="shared" si="3"/>
      </c>
      <c r="AG41" s="399" t="str">
        <f t="shared" si="3"/>
        <v>так</v>
      </c>
      <c r="AH41" s="399">
        <f t="shared" si="3"/>
      </c>
      <c r="AI41" s="399">
        <f t="shared" si="4"/>
      </c>
      <c r="AJ41" s="399">
        <f t="shared" si="4"/>
      </c>
      <c r="AK41" s="399">
        <f t="shared" si="4"/>
      </c>
      <c r="AL41" s="399">
        <f t="shared" si="4"/>
      </c>
      <c r="AM41" s="399">
        <f t="shared" si="5"/>
      </c>
      <c r="AN41" s="399">
        <f t="shared" si="5"/>
      </c>
      <c r="AO41" s="399">
        <f t="shared" si="5"/>
      </c>
      <c r="AP41" s="399"/>
    </row>
    <row r="42" spans="1:42" s="17" customFormat="1" ht="15.75">
      <c r="A42" s="204" t="s">
        <v>399</v>
      </c>
      <c r="B42" s="1046" t="s">
        <v>318</v>
      </c>
      <c r="C42" s="209"/>
      <c r="D42" s="155"/>
      <c r="E42" s="155"/>
      <c r="F42" s="208"/>
      <c r="G42" s="746">
        <f>SUM(G$43:G$46)</f>
        <v>16</v>
      </c>
      <c r="H42" s="605">
        <f aca="true" t="shared" si="18" ref="H42:M42">SUM(H$43:H$46)</f>
        <v>480</v>
      </c>
      <c r="I42" s="245">
        <f t="shared" si="18"/>
        <v>258</v>
      </c>
      <c r="J42" s="245">
        <f t="shared" si="18"/>
        <v>129</v>
      </c>
      <c r="K42" s="245">
        <f t="shared" si="18"/>
        <v>0</v>
      </c>
      <c r="L42" s="245">
        <f t="shared" si="18"/>
        <v>129</v>
      </c>
      <c r="M42" s="269">
        <f t="shared" si="18"/>
        <v>222</v>
      </c>
      <c r="N42" s="152"/>
      <c r="O42" s="149"/>
      <c r="P42" s="150"/>
      <c r="Q42" s="215"/>
      <c r="R42" s="149"/>
      <c r="S42" s="198"/>
      <c r="T42" s="152"/>
      <c r="U42" s="149"/>
      <c r="V42" s="150"/>
      <c r="W42" s="215"/>
      <c r="X42" s="149"/>
      <c r="Y42" s="198"/>
      <c r="Z42" s="731"/>
      <c r="AA42" s="399"/>
      <c r="AB42" s="399"/>
      <c r="AC42" s="399"/>
      <c r="AE42" s="399">
        <f t="shared" si="3"/>
      </c>
      <c r="AF42" s="399">
        <f t="shared" si="3"/>
      </c>
      <c r="AG42" s="399">
        <f t="shared" si="3"/>
      </c>
      <c r="AH42" s="399">
        <f t="shared" si="3"/>
      </c>
      <c r="AI42" s="399">
        <f t="shared" si="4"/>
      </c>
      <c r="AJ42" s="399">
        <f t="shared" si="4"/>
      </c>
      <c r="AK42" s="399">
        <f t="shared" si="4"/>
      </c>
      <c r="AL42" s="399">
        <f t="shared" si="4"/>
      </c>
      <c r="AM42" s="399">
        <f t="shared" si="5"/>
      </c>
      <c r="AN42" s="399">
        <f t="shared" si="5"/>
      </c>
      <c r="AO42" s="399">
        <f t="shared" si="5"/>
      </c>
      <c r="AP42" s="399"/>
    </row>
    <row r="43" spans="1:42" s="17" customFormat="1" ht="15.75">
      <c r="A43" s="247" t="s">
        <v>400</v>
      </c>
      <c r="B43" s="1046" t="s">
        <v>318</v>
      </c>
      <c r="C43" s="209"/>
      <c r="D43" s="157">
        <v>1</v>
      </c>
      <c r="E43" s="155"/>
      <c r="F43" s="208"/>
      <c r="G43" s="515">
        <v>5.5</v>
      </c>
      <c r="H43" s="562">
        <f t="shared" si="15"/>
        <v>165</v>
      </c>
      <c r="I43" s="115">
        <f t="shared" si="16"/>
        <v>90</v>
      </c>
      <c r="J43" s="168">
        <v>45</v>
      </c>
      <c r="K43" s="169"/>
      <c r="L43" s="169">
        <v>45</v>
      </c>
      <c r="M43" s="178">
        <f t="shared" si="17"/>
        <v>75</v>
      </c>
      <c r="N43" s="136">
        <v>6</v>
      </c>
      <c r="O43" s="84"/>
      <c r="P43" s="132"/>
      <c r="Q43" s="215"/>
      <c r="R43" s="149"/>
      <c r="S43" s="198"/>
      <c r="T43" s="152"/>
      <c r="U43" s="149"/>
      <c r="V43" s="150"/>
      <c r="W43" s="215"/>
      <c r="X43" s="149"/>
      <c r="Y43" s="198"/>
      <c r="Z43" s="731"/>
      <c r="AA43" s="399"/>
      <c r="AB43" s="399"/>
      <c r="AC43" s="399"/>
      <c r="AE43" s="399" t="str">
        <f t="shared" si="3"/>
        <v>так</v>
      </c>
      <c r="AF43" s="399">
        <f t="shared" si="3"/>
      </c>
      <c r="AG43" s="399">
        <f t="shared" si="3"/>
      </c>
      <c r="AH43" s="399">
        <f t="shared" si="3"/>
      </c>
      <c r="AI43" s="399">
        <f t="shared" si="4"/>
      </c>
      <c r="AJ43" s="399">
        <f t="shared" si="4"/>
      </c>
      <c r="AK43" s="399">
        <f t="shared" si="4"/>
      </c>
      <c r="AL43" s="399">
        <f t="shared" si="4"/>
      </c>
      <c r="AM43" s="399">
        <f t="shared" si="5"/>
      </c>
      <c r="AN43" s="399">
        <f t="shared" si="5"/>
      </c>
      <c r="AO43" s="399">
        <f t="shared" si="5"/>
      </c>
      <c r="AP43" s="399"/>
    </row>
    <row r="44" spans="1:42" s="17" customFormat="1" ht="15.75">
      <c r="A44" s="247" t="s">
        <v>401</v>
      </c>
      <c r="B44" s="1046" t="s">
        <v>318</v>
      </c>
      <c r="C44" s="207" t="s">
        <v>564</v>
      </c>
      <c r="D44" s="155"/>
      <c r="E44" s="155"/>
      <c r="F44" s="208"/>
      <c r="G44" s="515">
        <v>3.5</v>
      </c>
      <c r="H44" s="562">
        <f t="shared" si="15"/>
        <v>105</v>
      </c>
      <c r="I44" s="115">
        <f t="shared" si="16"/>
        <v>54</v>
      </c>
      <c r="J44" s="156">
        <v>27</v>
      </c>
      <c r="K44" s="157"/>
      <c r="L44" s="157">
        <v>27</v>
      </c>
      <c r="M44" s="178">
        <f t="shared" si="17"/>
        <v>51</v>
      </c>
      <c r="N44" s="136"/>
      <c r="O44" s="136">
        <v>6</v>
      </c>
      <c r="P44" s="132"/>
      <c r="Q44" s="215"/>
      <c r="R44" s="149"/>
      <c r="S44" s="198"/>
      <c r="T44" s="152"/>
      <c r="U44" s="149"/>
      <c r="V44" s="150"/>
      <c r="W44" s="215"/>
      <c r="X44" s="149"/>
      <c r="Y44" s="198"/>
      <c r="Z44" s="731"/>
      <c r="AA44" s="399"/>
      <c r="AB44" s="399"/>
      <c r="AC44" s="399"/>
      <c r="AE44" s="399">
        <f t="shared" si="3"/>
      </c>
      <c r="AF44" s="399" t="str">
        <f t="shared" si="3"/>
        <v>так</v>
      </c>
      <c r="AG44" s="399">
        <f t="shared" si="3"/>
      </c>
      <c r="AH44" s="399">
        <f t="shared" si="3"/>
      </c>
      <c r="AI44" s="399">
        <f t="shared" si="4"/>
      </c>
      <c r="AJ44" s="399">
        <f t="shared" si="4"/>
      </c>
      <c r="AK44" s="399">
        <f t="shared" si="4"/>
      </c>
      <c r="AL44" s="399">
        <f t="shared" si="4"/>
      </c>
      <c r="AM44" s="399">
        <f t="shared" si="5"/>
      </c>
      <c r="AN44" s="399">
        <f t="shared" si="5"/>
      </c>
      <c r="AO44" s="399">
        <f t="shared" si="5"/>
      </c>
      <c r="AP44" s="399"/>
    </row>
    <row r="45" spans="1:42" s="17" customFormat="1" ht="15.75">
      <c r="A45" s="247" t="s">
        <v>402</v>
      </c>
      <c r="B45" s="1046" t="s">
        <v>318</v>
      </c>
      <c r="C45" s="209"/>
      <c r="D45" s="157" t="s">
        <v>563</v>
      </c>
      <c r="E45" s="155"/>
      <c r="F45" s="208"/>
      <c r="G45" s="515">
        <v>3.5</v>
      </c>
      <c r="H45" s="562">
        <f t="shared" si="15"/>
        <v>105</v>
      </c>
      <c r="I45" s="115">
        <f t="shared" si="16"/>
        <v>54</v>
      </c>
      <c r="J45" s="156">
        <v>27</v>
      </c>
      <c r="K45" s="157"/>
      <c r="L45" s="157">
        <v>27</v>
      </c>
      <c r="M45" s="178">
        <f t="shared" si="17"/>
        <v>51</v>
      </c>
      <c r="N45" s="136"/>
      <c r="O45" s="84"/>
      <c r="P45" s="132">
        <v>6</v>
      </c>
      <c r="Q45" s="215"/>
      <c r="R45" s="149"/>
      <c r="S45" s="198"/>
      <c r="T45" s="152"/>
      <c r="U45" s="149"/>
      <c r="V45" s="150"/>
      <c r="W45" s="215"/>
      <c r="X45" s="149"/>
      <c r="Y45" s="198"/>
      <c r="Z45" s="731"/>
      <c r="AA45" s="399"/>
      <c r="AB45" s="399"/>
      <c r="AC45" s="399"/>
      <c r="AE45" s="399">
        <f t="shared" si="3"/>
      </c>
      <c r="AF45" s="399">
        <f t="shared" si="3"/>
      </c>
      <c r="AG45" s="399" t="str">
        <f t="shared" si="3"/>
        <v>так</v>
      </c>
      <c r="AH45" s="399">
        <f t="shared" si="3"/>
      </c>
      <c r="AI45" s="399">
        <f t="shared" si="4"/>
      </c>
      <c r="AJ45" s="399">
        <f t="shared" si="4"/>
      </c>
      <c r="AK45" s="399">
        <f t="shared" si="4"/>
      </c>
      <c r="AL45" s="399">
        <f t="shared" si="4"/>
      </c>
      <c r="AM45" s="399">
        <f t="shared" si="5"/>
      </c>
      <c r="AN45" s="399">
        <f t="shared" si="5"/>
      </c>
      <c r="AO45" s="399">
        <f t="shared" si="5"/>
      </c>
      <c r="AP45" s="399"/>
    </row>
    <row r="46" spans="1:42" s="17" customFormat="1" ht="15.75">
      <c r="A46" s="247" t="s">
        <v>403</v>
      </c>
      <c r="B46" s="1046" t="s">
        <v>318</v>
      </c>
      <c r="C46" s="207">
        <v>3</v>
      </c>
      <c r="D46" s="155"/>
      <c r="E46" s="155"/>
      <c r="F46" s="208"/>
      <c r="G46" s="515">
        <v>3.5</v>
      </c>
      <c r="H46" s="562">
        <f t="shared" si="15"/>
        <v>105</v>
      </c>
      <c r="I46" s="115">
        <f t="shared" si="16"/>
        <v>60</v>
      </c>
      <c r="J46" s="156">
        <v>30</v>
      </c>
      <c r="K46" s="157"/>
      <c r="L46" s="157">
        <v>30</v>
      </c>
      <c r="M46" s="178">
        <f t="shared" si="17"/>
        <v>45</v>
      </c>
      <c r="N46" s="152"/>
      <c r="O46" s="149"/>
      <c r="P46" s="150"/>
      <c r="Q46" s="216">
        <v>4</v>
      </c>
      <c r="R46" s="84"/>
      <c r="S46" s="200"/>
      <c r="T46" s="152"/>
      <c r="U46" s="149"/>
      <c r="V46" s="150"/>
      <c r="W46" s="215"/>
      <c r="X46" s="149"/>
      <c r="Y46" s="198"/>
      <c r="Z46" s="731"/>
      <c r="AA46" s="399"/>
      <c r="AB46" s="399"/>
      <c r="AC46" s="399"/>
      <c r="AE46" s="399">
        <f t="shared" si="3"/>
      </c>
      <c r="AF46" s="399">
        <f t="shared" si="3"/>
      </c>
      <c r="AG46" s="399">
        <f t="shared" si="3"/>
      </c>
      <c r="AH46" s="399" t="str">
        <f t="shared" si="3"/>
        <v>так</v>
      </c>
      <c r="AI46" s="399">
        <f t="shared" si="4"/>
      </c>
      <c r="AJ46" s="399">
        <f t="shared" si="4"/>
      </c>
      <c r="AK46" s="399">
        <f t="shared" si="4"/>
      </c>
      <c r="AL46" s="399">
        <f t="shared" si="4"/>
      </c>
      <c r="AM46" s="399">
        <f t="shared" si="5"/>
      </c>
      <c r="AN46" s="399">
        <f t="shared" si="5"/>
      </c>
      <c r="AO46" s="399">
        <f t="shared" si="5"/>
      </c>
      <c r="AP46" s="399"/>
    </row>
    <row r="47" spans="1:42" s="17" customFormat="1" ht="31.5">
      <c r="A47" s="204" t="s">
        <v>173</v>
      </c>
      <c r="B47" s="1046" t="s">
        <v>54</v>
      </c>
      <c r="C47" s="207"/>
      <c r="D47" s="155"/>
      <c r="E47" s="155"/>
      <c r="F47" s="208"/>
      <c r="G47" s="746">
        <f>SUM(G$48:G$50)</f>
        <v>8</v>
      </c>
      <c r="H47" s="605">
        <f aca="true" t="shared" si="19" ref="H47:M47">SUM(H$48:H$50)</f>
        <v>240</v>
      </c>
      <c r="I47" s="245">
        <f t="shared" si="19"/>
        <v>123</v>
      </c>
      <c r="J47" s="245">
        <f t="shared" si="19"/>
        <v>30</v>
      </c>
      <c r="K47" s="245">
        <f t="shared" si="19"/>
        <v>0</v>
      </c>
      <c r="L47" s="245">
        <f t="shared" si="19"/>
        <v>93</v>
      </c>
      <c r="M47" s="269">
        <f t="shared" si="19"/>
        <v>117</v>
      </c>
      <c r="N47" s="152"/>
      <c r="O47" s="149"/>
      <c r="P47" s="150"/>
      <c r="Q47" s="215"/>
      <c r="R47" s="149"/>
      <c r="S47" s="198"/>
      <c r="T47" s="152"/>
      <c r="U47" s="149"/>
      <c r="V47" s="150"/>
      <c r="W47" s="215"/>
      <c r="X47" s="149"/>
      <c r="Y47" s="198"/>
      <c r="Z47" s="731"/>
      <c r="AA47" s="399"/>
      <c r="AB47" s="399"/>
      <c r="AC47" s="399"/>
      <c r="AE47" s="399">
        <f t="shared" si="3"/>
      </c>
      <c r="AF47" s="399">
        <f t="shared" si="3"/>
      </c>
      <c r="AG47" s="399">
        <f t="shared" si="3"/>
      </c>
      <c r="AH47" s="399">
        <f t="shared" si="3"/>
      </c>
      <c r="AI47" s="399">
        <f t="shared" si="4"/>
      </c>
      <c r="AJ47" s="399">
        <f t="shared" si="4"/>
      </c>
      <c r="AK47" s="399">
        <f t="shared" si="4"/>
      </c>
      <c r="AL47" s="399">
        <f t="shared" si="4"/>
      </c>
      <c r="AM47" s="399">
        <f t="shared" si="5"/>
      </c>
      <c r="AN47" s="399">
        <f t="shared" si="5"/>
      </c>
      <c r="AO47" s="399">
        <f t="shared" si="5"/>
      </c>
      <c r="AP47" s="399"/>
    </row>
    <row r="48" spans="1:42" s="17" customFormat="1" ht="31.5">
      <c r="A48" s="204" t="s">
        <v>222</v>
      </c>
      <c r="B48" s="1046" t="s">
        <v>54</v>
      </c>
      <c r="C48" s="207">
        <v>1</v>
      </c>
      <c r="D48" s="155"/>
      <c r="E48" s="155"/>
      <c r="F48" s="208"/>
      <c r="G48" s="515">
        <v>4</v>
      </c>
      <c r="H48" s="562">
        <f t="shared" si="15"/>
        <v>120</v>
      </c>
      <c r="I48" s="115">
        <f t="shared" si="16"/>
        <v>60</v>
      </c>
      <c r="J48" s="168">
        <v>30</v>
      </c>
      <c r="K48" s="169"/>
      <c r="L48" s="169">
        <v>30</v>
      </c>
      <c r="M48" s="178">
        <f t="shared" si="17"/>
        <v>60</v>
      </c>
      <c r="N48" s="136">
        <v>4</v>
      </c>
      <c r="O48" s="84"/>
      <c r="P48" s="132"/>
      <c r="Q48" s="216"/>
      <c r="R48" s="84"/>
      <c r="S48" s="198"/>
      <c r="T48" s="152"/>
      <c r="U48" s="149"/>
      <c r="V48" s="150"/>
      <c r="W48" s="215"/>
      <c r="X48" s="149"/>
      <c r="Y48" s="198"/>
      <c r="Z48" s="731"/>
      <c r="AA48" s="399"/>
      <c r="AB48" s="399"/>
      <c r="AC48" s="399"/>
      <c r="AE48" s="399" t="str">
        <f t="shared" si="3"/>
        <v>так</v>
      </c>
      <c r="AF48" s="399">
        <f t="shared" si="3"/>
      </c>
      <c r="AG48" s="399">
        <f t="shared" si="3"/>
      </c>
      <c r="AH48" s="399">
        <f t="shared" si="3"/>
      </c>
      <c r="AI48" s="399">
        <f t="shared" si="4"/>
      </c>
      <c r="AJ48" s="399">
        <f t="shared" si="4"/>
      </c>
      <c r="AK48" s="399">
        <f t="shared" si="4"/>
      </c>
      <c r="AL48" s="399">
        <f t="shared" si="4"/>
      </c>
      <c r="AM48" s="399">
        <f t="shared" si="5"/>
      </c>
      <c r="AN48" s="399">
        <f t="shared" si="5"/>
      </c>
      <c r="AO48" s="399">
        <f t="shared" si="5"/>
      </c>
      <c r="AP48" s="399"/>
    </row>
    <row r="49" spans="1:42" s="17" customFormat="1" ht="31.5">
      <c r="A49" s="815" t="s">
        <v>223</v>
      </c>
      <c r="B49" s="1046" t="s">
        <v>54</v>
      </c>
      <c r="C49" s="207"/>
      <c r="D49" s="155" t="s">
        <v>564</v>
      </c>
      <c r="E49" s="155"/>
      <c r="F49" s="208"/>
      <c r="G49" s="515">
        <v>2</v>
      </c>
      <c r="H49" s="562">
        <f t="shared" si="15"/>
        <v>60</v>
      </c>
      <c r="I49" s="115">
        <f t="shared" si="16"/>
        <v>36</v>
      </c>
      <c r="J49" s="156"/>
      <c r="K49" s="157"/>
      <c r="L49" s="157">
        <v>36</v>
      </c>
      <c r="M49" s="178">
        <f t="shared" si="17"/>
        <v>24</v>
      </c>
      <c r="N49" s="136"/>
      <c r="O49" s="84">
        <v>4</v>
      </c>
      <c r="P49" s="132"/>
      <c r="Q49" s="216"/>
      <c r="R49" s="84"/>
      <c r="S49" s="198"/>
      <c r="T49" s="152"/>
      <c r="U49" s="149"/>
      <c r="V49" s="150"/>
      <c r="W49" s="215"/>
      <c r="X49" s="149"/>
      <c r="Y49" s="198"/>
      <c r="Z49" s="731"/>
      <c r="AA49" s="399"/>
      <c r="AB49" s="399"/>
      <c r="AC49" s="399"/>
      <c r="AE49" s="399">
        <f t="shared" si="3"/>
      </c>
      <c r="AF49" s="399" t="str">
        <f t="shared" si="3"/>
        <v>так</v>
      </c>
      <c r="AG49" s="399">
        <f t="shared" si="3"/>
      </c>
      <c r="AH49" s="399">
        <f t="shared" si="3"/>
      </c>
      <c r="AI49" s="399">
        <f t="shared" si="4"/>
      </c>
      <c r="AJ49" s="399">
        <f t="shared" si="4"/>
      </c>
      <c r="AK49" s="399">
        <f t="shared" si="4"/>
      </c>
      <c r="AL49" s="399">
        <f t="shared" si="4"/>
      </c>
      <c r="AM49" s="399">
        <f t="shared" si="5"/>
      </c>
      <c r="AN49" s="399">
        <f t="shared" si="5"/>
      </c>
      <c r="AO49" s="399">
        <f t="shared" si="5"/>
      </c>
      <c r="AP49" s="399"/>
    </row>
    <row r="50" spans="1:42" s="17" customFormat="1" ht="31.5">
      <c r="A50" s="815" t="s">
        <v>404</v>
      </c>
      <c r="B50" s="1046" t="s">
        <v>54</v>
      </c>
      <c r="C50" s="207"/>
      <c r="D50" s="157" t="s">
        <v>575</v>
      </c>
      <c r="E50" s="155"/>
      <c r="F50" s="208"/>
      <c r="G50" s="515">
        <v>2</v>
      </c>
      <c r="H50" s="562">
        <f t="shared" si="15"/>
        <v>60</v>
      </c>
      <c r="I50" s="270">
        <f t="shared" si="16"/>
        <v>27</v>
      </c>
      <c r="J50" s="66"/>
      <c r="K50" s="67"/>
      <c r="L50" s="67">
        <v>27</v>
      </c>
      <c r="M50" s="178">
        <f t="shared" si="17"/>
        <v>33</v>
      </c>
      <c r="N50" s="136"/>
      <c r="O50" s="84"/>
      <c r="P50" s="132">
        <v>3</v>
      </c>
      <c r="Q50" s="216"/>
      <c r="R50" s="84"/>
      <c r="S50" s="198"/>
      <c r="T50" s="152"/>
      <c r="U50" s="149"/>
      <c r="V50" s="150"/>
      <c r="W50" s="215"/>
      <c r="X50" s="149"/>
      <c r="Y50" s="198"/>
      <c r="Z50" s="731"/>
      <c r="AA50" s="399"/>
      <c r="AB50" s="399"/>
      <c r="AC50" s="399"/>
      <c r="AE50" s="399">
        <f t="shared" si="3"/>
      </c>
      <c r="AF50" s="399">
        <f t="shared" si="3"/>
      </c>
      <c r="AG50" s="399" t="str">
        <f t="shared" si="3"/>
        <v>так</v>
      </c>
      <c r="AH50" s="399">
        <f t="shared" si="3"/>
      </c>
      <c r="AI50" s="399">
        <f t="shared" si="4"/>
      </c>
      <c r="AJ50" s="399">
        <f t="shared" si="4"/>
      </c>
      <c r="AK50" s="399">
        <f t="shared" si="4"/>
      </c>
      <c r="AL50" s="399">
        <f t="shared" si="4"/>
      </c>
      <c r="AM50" s="399">
        <f t="shared" si="5"/>
      </c>
      <c r="AN50" s="399">
        <f t="shared" si="5"/>
      </c>
      <c r="AO50" s="399">
        <f t="shared" si="5"/>
      </c>
      <c r="AP50" s="399"/>
    </row>
    <row r="51" spans="1:42" s="17" customFormat="1" ht="15.75">
      <c r="A51" s="204" t="s">
        <v>405</v>
      </c>
      <c r="B51" s="1046" t="s">
        <v>55</v>
      </c>
      <c r="C51" s="209"/>
      <c r="D51" s="155"/>
      <c r="E51" s="155"/>
      <c r="F51" s="208"/>
      <c r="G51" s="98">
        <f>SUM(G$52:G$54)</f>
        <v>7.5</v>
      </c>
      <c r="H51" s="268">
        <f aca="true" t="shared" si="20" ref="H51:M51">SUM(H$52:H$54)</f>
        <v>225</v>
      </c>
      <c r="I51" s="245">
        <f t="shared" si="20"/>
        <v>132</v>
      </c>
      <c r="J51" s="245">
        <f t="shared" si="20"/>
        <v>66</v>
      </c>
      <c r="K51" s="245">
        <f t="shared" si="20"/>
        <v>0</v>
      </c>
      <c r="L51" s="245">
        <f t="shared" si="20"/>
        <v>66</v>
      </c>
      <c r="M51" s="269">
        <f t="shared" si="20"/>
        <v>93</v>
      </c>
      <c r="N51" s="136"/>
      <c r="O51" s="84"/>
      <c r="P51" s="132"/>
      <c r="Q51" s="216"/>
      <c r="R51" s="84"/>
      <c r="S51" s="198"/>
      <c r="T51" s="152"/>
      <c r="U51" s="149"/>
      <c r="V51" s="150"/>
      <c r="W51" s="215"/>
      <c r="X51" s="149"/>
      <c r="Y51" s="198"/>
      <c r="Z51" s="731"/>
      <c r="AA51" s="399"/>
      <c r="AB51" s="399"/>
      <c r="AC51" s="399"/>
      <c r="AE51" s="399">
        <f t="shared" si="3"/>
      </c>
      <c r="AF51" s="399">
        <f t="shared" si="3"/>
      </c>
      <c r="AG51" s="399">
        <f t="shared" si="3"/>
      </c>
      <c r="AH51" s="399">
        <f t="shared" si="3"/>
      </c>
      <c r="AI51" s="399">
        <f t="shared" si="4"/>
      </c>
      <c r="AJ51" s="399">
        <f t="shared" si="4"/>
      </c>
      <c r="AK51" s="399">
        <f t="shared" si="4"/>
      </c>
      <c r="AL51" s="399">
        <f t="shared" si="4"/>
      </c>
      <c r="AM51" s="399">
        <f t="shared" si="5"/>
      </c>
      <c r="AN51" s="399">
        <f t="shared" si="5"/>
      </c>
      <c r="AO51" s="399">
        <f t="shared" si="5"/>
      </c>
      <c r="AP51" s="399"/>
    </row>
    <row r="52" spans="1:42" s="17" customFormat="1" ht="15.75">
      <c r="A52" s="204" t="s">
        <v>406</v>
      </c>
      <c r="B52" s="1046" t="s">
        <v>55</v>
      </c>
      <c r="C52" s="209"/>
      <c r="D52" s="157">
        <v>3</v>
      </c>
      <c r="E52" s="155"/>
      <c r="F52" s="208"/>
      <c r="G52" s="99">
        <v>3.5</v>
      </c>
      <c r="H52" s="199">
        <f t="shared" si="15"/>
        <v>105</v>
      </c>
      <c r="I52" s="115">
        <f t="shared" si="16"/>
        <v>60</v>
      </c>
      <c r="J52" s="168">
        <v>30</v>
      </c>
      <c r="K52" s="169"/>
      <c r="L52" s="169">
        <v>30</v>
      </c>
      <c r="M52" s="178">
        <f t="shared" si="17"/>
        <v>45</v>
      </c>
      <c r="N52" s="136"/>
      <c r="O52" s="84"/>
      <c r="P52" s="132"/>
      <c r="Q52" s="216">
        <v>4</v>
      </c>
      <c r="R52" s="84"/>
      <c r="S52" s="198"/>
      <c r="T52" s="152"/>
      <c r="U52" s="149"/>
      <c r="V52" s="150"/>
      <c r="W52" s="215"/>
      <c r="X52" s="149"/>
      <c r="Y52" s="198"/>
      <c r="Z52" s="731"/>
      <c r="AA52" s="399"/>
      <c r="AB52" s="399"/>
      <c r="AC52" s="399"/>
      <c r="AE52" s="399">
        <f t="shared" si="3"/>
      </c>
      <c r="AF52" s="399">
        <f t="shared" si="3"/>
      </c>
      <c r="AG52" s="399">
        <f t="shared" si="3"/>
      </c>
      <c r="AH52" s="399" t="str">
        <f t="shared" si="3"/>
        <v>так</v>
      </c>
      <c r="AI52" s="399">
        <f t="shared" si="4"/>
      </c>
      <c r="AJ52" s="399">
        <f t="shared" si="4"/>
      </c>
      <c r="AK52" s="399">
        <f t="shared" si="4"/>
      </c>
      <c r="AL52" s="399">
        <f t="shared" si="4"/>
      </c>
      <c r="AM52" s="399">
        <f t="shared" si="5"/>
      </c>
      <c r="AN52" s="399">
        <f t="shared" si="5"/>
      </c>
      <c r="AO52" s="399">
        <f t="shared" si="5"/>
      </c>
      <c r="AP52" s="399"/>
    </row>
    <row r="53" spans="1:42" s="17" customFormat="1" ht="15.75">
      <c r="A53" s="204" t="s">
        <v>407</v>
      </c>
      <c r="B53" s="1046" t="s">
        <v>55</v>
      </c>
      <c r="C53" s="209"/>
      <c r="D53" s="155"/>
      <c r="E53" s="155"/>
      <c r="F53" s="208"/>
      <c r="G53" s="99">
        <v>2</v>
      </c>
      <c r="H53" s="199">
        <f t="shared" si="15"/>
        <v>60</v>
      </c>
      <c r="I53" s="115">
        <f t="shared" si="16"/>
        <v>36</v>
      </c>
      <c r="J53" s="156">
        <v>18</v>
      </c>
      <c r="K53" s="157"/>
      <c r="L53" s="157">
        <v>18</v>
      </c>
      <c r="M53" s="178">
        <f t="shared" si="17"/>
        <v>24</v>
      </c>
      <c r="N53" s="136"/>
      <c r="O53" s="84"/>
      <c r="P53" s="132"/>
      <c r="Q53" s="216"/>
      <c r="R53" s="84">
        <v>4</v>
      </c>
      <c r="S53" s="198"/>
      <c r="T53" s="152"/>
      <c r="U53" s="149"/>
      <c r="V53" s="150"/>
      <c r="W53" s="215"/>
      <c r="X53" s="149"/>
      <c r="Y53" s="198"/>
      <c r="Z53" s="731"/>
      <c r="AA53" s="399"/>
      <c r="AB53" s="399"/>
      <c r="AC53" s="399"/>
      <c r="AE53" s="399">
        <f t="shared" si="3"/>
      </c>
      <c r="AF53" s="399">
        <f t="shared" si="3"/>
      </c>
      <c r="AG53" s="399">
        <f t="shared" si="3"/>
      </c>
      <c r="AH53" s="399">
        <f t="shared" si="3"/>
      </c>
      <c r="AI53" s="399" t="str">
        <f t="shared" si="4"/>
        <v>так</v>
      </c>
      <c r="AJ53" s="399">
        <f t="shared" si="4"/>
      </c>
      <c r="AK53" s="399">
        <f t="shared" si="4"/>
      </c>
      <c r="AL53" s="399">
        <f t="shared" si="4"/>
      </c>
      <c r="AM53" s="399">
        <f t="shared" si="5"/>
      </c>
      <c r="AN53" s="399">
        <f t="shared" si="5"/>
      </c>
      <c r="AO53" s="399">
        <f t="shared" si="5"/>
      </c>
      <c r="AP53" s="399"/>
    </row>
    <row r="54" spans="1:42" s="17" customFormat="1" ht="15.75">
      <c r="A54" s="816" t="s">
        <v>408</v>
      </c>
      <c r="B54" s="1050" t="s">
        <v>55</v>
      </c>
      <c r="C54" s="311" t="s">
        <v>566</v>
      </c>
      <c r="D54" s="161"/>
      <c r="E54" s="161"/>
      <c r="F54" s="312"/>
      <c r="G54" s="103">
        <v>2</v>
      </c>
      <c r="H54" s="243">
        <f t="shared" si="15"/>
        <v>60</v>
      </c>
      <c r="I54" s="270">
        <f t="shared" si="16"/>
        <v>36</v>
      </c>
      <c r="J54" s="66">
        <v>18</v>
      </c>
      <c r="K54" s="67"/>
      <c r="L54" s="67">
        <v>18</v>
      </c>
      <c r="M54" s="313">
        <f t="shared" si="17"/>
        <v>24</v>
      </c>
      <c r="N54" s="671"/>
      <c r="O54" s="68"/>
      <c r="P54" s="672"/>
      <c r="Q54" s="221"/>
      <c r="R54" s="68"/>
      <c r="S54" s="271">
        <v>4</v>
      </c>
      <c r="T54" s="671"/>
      <c r="U54" s="68"/>
      <c r="V54" s="672"/>
      <c r="W54" s="221"/>
      <c r="X54" s="68"/>
      <c r="Y54" s="222"/>
      <c r="Z54" s="731"/>
      <c r="AA54" s="399"/>
      <c r="AB54" s="399"/>
      <c r="AC54" s="399"/>
      <c r="AE54" s="399">
        <f t="shared" si="3"/>
      </c>
      <c r="AF54" s="399">
        <f t="shared" si="3"/>
      </c>
      <c r="AG54" s="399">
        <f t="shared" si="3"/>
      </c>
      <c r="AH54" s="399">
        <f t="shared" si="3"/>
      </c>
      <c r="AI54" s="399">
        <f t="shared" si="4"/>
      </c>
      <c r="AJ54" s="399" t="str">
        <f t="shared" si="4"/>
        <v>так</v>
      </c>
      <c r="AK54" s="399">
        <f t="shared" si="4"/>
      </c>
      <c r="AL54" s="399">
        <f t="shared" si="4"/>
      </c>
      <c r="AM54" s="399">
        <f t="shared" si="5"/>
      </c>
      <c r="AN54" s="399">
        <f t="shared" si="5"/>
      </c>
      <c r="AO54" s="399">
        <f t="shared" si="5"/>
      </c>
      <c r="AP54" s="399"/>
    </row>
    <row r="55" spans="1:42" s="17" customFormat="1" ht="31.5">
      <c r="A55" s="204" t="s">
        <v>174</v>
      </c>
      <c r="B55" s="1046" t="s">
        <v>191</v>
      </c>
      <c r="C55" s="281"/>
      <c r="D55" s="282"/>
      <c r="E55" s="282"/>
      <c r="F55" s="283"/>
      <c r="G55" s="98">
        <f>G56+G57</f>
        <v>4</v>
      </c>
      <c r="H55" s="252">
        <f t="shared" si="15"/>
        <v>120</v>
      </c>
      <c r="I55" s="245">
        <f>I56+I57</f>
        <v>51</v>
      </c>
      <c r="J55" s="245">
        <f>J56+J57</f>
        <v>34</v>
      </c>
      <c r="K55" s="245">
        <f>K56+K57</f>
        <v>9</v>
      </c>
      <c r="L55" s="245">
        <f>L56+L57</f>
        <v>8</v>
      </c>
      <c r="M55" s="1065">
        <f>M56+M57</f>
        <v>69</v>
      </c>
      <c r="N55" s="152"/>
      <c r="O55" s="149"/>
      <c r="P55" s="1072"/>
      <c r="Q55" s="218"/>
      <c r="R55" s="174"/>
      <c r="S55" s="176"/>
      <c r="T55" s="1074"/>
      <c r="U55" s="175"/>
      <c r="V55" s="1081"/>
      <c r="W55" s="218"/>
      <c r="X55" s="149"/>
      <c r="Y55" s="198"/>
      <c r="Z55" s="731"/>
      <c r="AA55" s="399"/>
      <c r="AB55" s="399"/>
      <c r="AC55" s="399"/>
      <c r="AE55" s="399">
        <f t="shared" si="3"/>
      </c>
      <c r="AF55" s="399">
        <f t="shared" si="3"/>
      </c>
      <c r="AG55" s="399">
        <f t="shared" si="3"/>
      </c>
      <c r="AH55" s="399">
        <f t="shared" si="3"/>
      </c>
      <c r="AI55" s="399">
        <f t="shared" si="4"/>
      </c>
      <c r="AJ55" s="399">
        <f t="shared" si="4"/>
      </c>
      <c r="AK55" s="399">
        <f t="shared" si="4"/>
      </c>
      <c r="AL55" s="399">
        <f t="shared" si="4"/>
      </c>
      <c r="AM55" s="399">
        <f t="shared" si="5"/>
      </c>
      <c r="AN55" s="399">
        <f t="shared" si="5"/>
      </c>
      <c r="AO55" s="399">
        <f t="shared" si="5"/>
      </c>
      <c r="AP55" s="399"/>
    </row>
    <row r="56" spans="1:42" s="17" customFormat="1" ht="15.75">
      <c r="A56" s="204" t="s">
        <v>193</v>
      </c>
      <c r="B56" s="1046" t="s">
        <v>302</v>
      </c>
      <c r="C56" s="205"/>
      <c r="D56" s="169" t="s">
        <v>564</v>
      </c>
      <c r="E56" s="167"/>
      <c r="F56" s="206"/>
      <c r="G56" s="99">
        <v>2</v>
      </c>
      <c r="H56" s="199">
        <f t="shared" si="15"/>
        <v>60</v>
      </c>
      <c r="I56" s="115">
        <f>SUM($J56:$L56)</f>
        <v>24</v>
      </c>
      <c r="J56" s="168">
        <v>16</v>
      </c>
      <c r="K56" s="169"/>
      <c r="L56" s="169">
        <v>8</v>
      </c>
      <c r="M56" s="178">
        <f>$H56-$I56</f>
        <v>36</v>
      </c>
      <c r="N56" s="666"/>
      <c r="O56" s="136">
        <v>3</v>
      </c>
      <c r="P56" s="144"/>
      <c r="Q56" s="219"/>
      <c r="R56" s="143"/>
      <c r="S56" s="177"/>
      <c r="T56" s="146"/>
      <c r="U56" s="143"/>
      <c r="V56" s="144"/>
      <c r="W56" s="223"/>
      <c r="X56" s="153"/>
      <c r="Y56" s="198"/>
      <c r="Z56" s="731"/>
      <c r="AA56" s="399"/>
      <c r="AB56" s="399"/>
      <c r="AC56" s="399"/>
      <c r="AE56" s="399">
        <f t="shared" si="3"/>
      </c>
      <c r="AF56" s="399" t="str">
        <f t="shared" si="3"/>
        <v>так</v>
      </c>
      <c r="AG56" s="399">
        <f t="shared" si="3"/>
      </c>
      <c r="AH56" s="399">
        <f t="shared" si="3"/>
      </c>
      <c r="AI56" s="399">
        <f t="shared" si="4"/>
      </c>
      <c r="AJ56" s="399">
        <f t="shared" si="4"/>
      </c>
      <c r="AK56" s="399">
        <f t="shared" si="4"/>
      </c>
      <c r="AL56" s="399">
        <f t="shared" si="4"/>
      </c>
      <c r="AM56" s="399">
        <f t="shared" si="5"/>
      </c>
      <c r="AN56" s="399">
        <f t="shared" si="5"/>
      </c>
      <c r="AO56" s="399">
        <f t="shared" si="5"/>
      </c>
      <c r="AP56" s="399"/>
    </row>
    <row r="57" spans="1:42" s="17" customFormat="1" ht="33.75" customHeight="1">
      <c r="A57" s="204" t="s">
        <v>194</v>
      </c>
      <c r="B57" s="1046" t="s">
        <v>523</v>
      </c>
      <c r="C57" s="207" t="s">
        <v>569</v>
      </c>
      <c r="D57" s="155"/>
      <c r="E57" s="155"/>
      <c r="F57" s="210"/>
      <c r="G57" s="99">
        <v>2</v>
      </c>
      <c r="H57" s="199">
        <f t="shared" si="15"/>
        <v>60</v>
      </c>
      <c r="I57" s="270">
        <f>SUM($J57:$L57)</f>
        <v>27</v>
      </c>
      <c r="J57" s="66">
        <v>18</v>
      </c>
      <c r="K57" s="67">
        <v>9</v>
      </c>
      <c r="L57" s="67"/>
      <c r="M57" s="178">
        <f>$H57-$I57</f>
        <v>33</v>
      </c>
      <c r="N57" s="152"/>
      <c r="O57" s="149"/>
      <c r="P57" s="150"/>
      <c r="Q57" s="215"/>
      <c r="R57" s="149"/>
      <c r="S57" s="198"/>
      <c r="T57" s="152"/>
      <c r="U57" s="149"/>
      <c r="V57" s="150"/>
      <c r="W57" s="215"/>
      <c r="X57" s="84">
        <v>3</v>
      </c>
      <c r="Y57" s="198"/>
      <c r="Z57" s="731"/>
      <c r="AA57" s="399"/>
      <c r="AB57" s="399"/>
      <c r="AC57" s="399"/>
      <c r="AE57" s="399">
        <f t="shared" si="3"/>
      </c>
      <c r="AF57" s="399">
        <f t="shared" si="3"/>
      </c>
      <c r="AG57" s="399">
        <f t="shared" si="3"/>
      </c>
      <c r="AH57" s="399">
        <f t="shared" si="3"/>
      </c>
      <c r="AI57" s="399">
        <f t="shared" si="4"/>
      </c>
      <c r="AJ57" s="399">
        <f t="shared" si="4"/>
      </c>
      <c r="AK57" s="399">
        <f t="shared" si="4"/>
      </c>
      <c r="AL57" s="399">
        <f t="shared" si="4"/>
      </c>
      <c r="AM57" s="399">
        <f t="shared" si="5"/>
      </c>
      <c r="AN57" s="399">
        <f t="shared" si="5"/>
      </c>
      <c r="AO57" s="399" t="str">
        <f t="shared" si="5"/>
        <v>так</v>
      </c>
      <c r="AP57" s="399"/>
    </row>
    <row r="58" spans="1:42" s="17" customFormat="1" ht="50.25" customHeight="1">
      <c r="A58" s="204" t="s">
        <v>175</v>
      </c>
      <c r="B58" s="1046" t="s">
        <v>526</v>
      </c>
      <c r="C58" s="207">
        <v>7</v>
      </c>
      <c r="D58" s="155"/>
      <c r="E58" s="155"/>
      <c r="F58" s="210"/>
      <c r="G58" s="98">
        <v>3</v>
      </c>
      <c r="H58" s="1066">
        <f>G58*30</f>
        <v>90</v>
      </c>
      <c r="I58" s="69">
        <f>J58+K58+L58</f>
        <v>45</v>
      </c>
      <c r="J58" s="159">
        <v>30</v>
      </c>
      <c r="K58" s="160"/>
      <c r="L58" s="160">
        <v>15</v>
      </c>
      <c r="M58" s="820">
        <f>H58-I58</f>
        <v>45</v>
      </c>
      <c r="N58" s="152"/>
      <c r="O58" s="149"/>
      <c r="P58" s="150"/>
      <c r="Q58" s="215"/>
      <c r="R58" s="149"/>
      <c r="S58" s="198"/>
      <c r="T58" s="152"/>
      <c r="U58" s="149"/>
      <c r="V58" s="150"/>
      <c r="W58" s="216">
        <v>3</v>
      </c>
      <c r="X58" s="84"/>
      <c r="Y58" s="198"/>
      <c r="Z58" s="731"/>
      <c r="AA58" s="399"/>
      <c r="AB58" s="399"/>
      <c r="AC58" s="399"/>
      <c r="AE58" s="399">
        <f t="shared" si="3"/>
      </c>
      <c r="AF58" s="399">
        <f t="shared" si="3"/>
      </c>
      <c r="AG58" s="399">
        <f t="shared" si="3"/>
      </c>
      <c r="AH58" s="399">
        <f t="shared" si="3"/>
      </c>
      <c r="AI58" s="399">
        <f t="shared" si="4"/>
      </c>
      <c r="AJ58" s="399">
        <f t="shared" si="4"/>
      </c>
      <c r="AK58" s="399">
        <f t="shared" si="4"/>
      </c>
      <c r="AL58" s="399">
        <f t="shared" si="4"/>
      </c>
      <c r="AM58" s="399">
        <f t="shared" si="5"/>
      </c>
      <c r="AN58" s="399" t="str">
        <f t="shared" si="5"/>
        <v>так</v>
      </c>
      <c r="AO58" s="399">
        <f t="shared" si="5"/>
      </c>
      <c r="AP58" s="399"/>
    </row>
    <row r="59" spans="1:42" s="17" customFormat="1" ht="15.75">
      <c r="A59" s="249" t="s">
        <v>176</v>
      </c>
      <c r="B59" s="1049" t="s">
        <v>61</v>
      </c>
      <c r="C59" s="291"/>
      <c r="D59" s="167"/>
      <c r="E59" s="167"/>
      <c r="F59" s="292"/>
      <c r="G59" s="172">
        <f>SUM(G$60:G$62)</f>
        <v>11</v>
      </c>
      <c r="H59" s="314">
        <f aca="true" t="shared" si="21" ref="H59:M59">SUM(H$60:H$62)</f>
        <v>330</v>
      </c>
      <c r="I59" s="315">
        <f t="shared" si="21"/>
        <v>165</v>
      </c>
      <c r="J59" s="315">
        <f t="shared" si="21"/>
        <v>99</v>
      </c>
      <c r="K59" s="315">
        <f t="shared" si="21"/>
        <v>33</v>
      </c>
      <c r="L59" s="315">
        <f t="shared" si="21"/>
        <v>33</v>
      </c>
      <c r="M59" s="316">
        <f t="shared" si="21"/>
        <v>165</v>
      </c>
      <c r="N59" s="146"/>
      <c r="O59" s="143"/>
      <c r="P59" s="144"/>
      <c r="Q59" s="223"/>
      <c r="R59" s="143"/>
      <c r="S59" s="177"/>
      <c r="T59" s="146"/>
      <c r="U59" s="143"/>
      <c r="V59" s="144"/>
      <c r="W59" s="223"/>
      <c r="X59" s="143"/>
      <c r="Y59" s="177"/>
      <c r="Z59" s="731"/>
      <c r="AA59" s="399"/>
      <c r="AB59" s="399"/>
      <c r="AC59" s="399"/>
      <c r="AE59" s="399">
        <f t="shared" si="3"/>
      </c>
      <c r="AF59" s="399">
        <f t="shared" si="3"/>
      </c>
      <c r="AG59" s="399">
        <f t="shared" si="3"/>
      </c>
      <c r="AH59" s="399">
        <f t="shared" si="3"/>
      </c>
      <c r="AI59" s="399">
        <f t="shared" si="4"/>
      </c>
      <c r="AJ59" s="399">
        <f t="shared" si="4"/>
      </c>
      <c r="AK59" s="399">
        <f t="shared" si="4"/>
      </c>
      <c r="AL59" s="399">
        <f t="shared" si="4"/>
      </c>
      <c r="AM59" s="399">
        <f t="shared" si="5"/>
      </c>
      <c r="AN59" s="399">
        <f t="shared" si="5"/>
      </c>
      <c r="AO59" s="399">
        <f t="shared" si="5"/>
      </c>
      <c r="AP59" s="399"/>
    </row>
    <row r="60" spans="1:42" s="17" customFormat="1" ht="15.75">
      <c r="A60" s="204" t="s">
        <v>409</v>
      </c>
      <c r="B60" s="1046" t="s">
        <v>61</v>
      </c>
      <c r="C60" s="209"/>
      <c r="D60" s="155"/>
      <c r="E60" s="155"/>
      <c r="F60" s="208"/>
      <c r="G60" s="99">
        <v>3</v>
      </c>
      <c r="H60" s="199">
        <f t="shared" si="15"/>
        <v>90</v>
      </c>
      <c r="I60" s="115">
        <f t="shared" si="16"/>
        <v>45</v>
      </c>
      <c r="J60" s="168">
        <v>27</v>
      </c>
      <c r="K60" s="169">
        <v>9</v>
      </c>
      <c r="L60" s="169">
        <v>9</v>
      </c>
      <c r="M60" s="178">
        <f t="shared" si="17"/>
        <v>45</v>
      </c>
      <c r="N60" s="136"/>
      <c r="O60" s="84">
        <v>5</v>
      </c>
      <c r="P60" s="132"/>
      <c r="Q60" s="216"/>
      <c r="R60" s="149"/>
      <c r="S60" s="198"/>
      <c r="T60" s="152"/>
      <c r="U60" s="149"/>
      <c r="V60" s="150"/>
      <c r="W60" s="215"/>
      <c r="X60" s="149"/>
      <c r="Y60" s="198"/>
      <c r="Z60" s="731"/>
      <c r="AA60" s="399"/>
      <c r="AB60" s="399"/>
      <c r="AC60" s="399"/>
      <c r="AE60" s="399">
        <f t="shared" si="3"/>
      </c>
      <c r="AF60" s="399" t="str">
        <f t="shared" si="3"/>
        <v>так</v>
      </c>
      <c r="AG60" s="399">
        <f t="shared" si="3"/>
      </c>
      <c r="AH60" s="399">
        <f t="shared" si="3"/>
      </c>
      <c r="AI60" s="399">
        <f t="shared" si="4"/>
      </c>
      <c r="AJ60" s="399">
        <f t="shared" si="4"/>
      </c>
      <c r="AK60" s="399">
        <f t="shared" si="4"/>
      </c>
      <c r="AL60" s="399">
        <f t="shared" si="4"/>
      </c>
      <c r="AM60" s="399">
        <f t="shared" si="5"/>
      </c>
      <c r="AN60" s="399">
        <f t="shared" si="5"/>
      </c>
      <c r="AO60" s="399">
        <f t="shared" si="5"/>
      </c>
      <c r="AP60" s="399"/>
    </row>
    <row r="61" spans="1:42" s="17" customFormat="1" ht="15.75">
      <c r="A61" s="204" t="s">
        <v>410</v>
      </c>
      <c r="B61" s="1046" t="s">
        <v>61</v>
      </c>
      <c r="C61" s="207" t="s">
        <v>563</v>
      </c>
      <c r="D61" s="155"/>
      <c r="E61" s="155"/>
      <c r="F61" s="208"/>
      <c r="G61" s="99">
        <v>3</v>
      </c>
      <c r="H61" s="199">
        <f t="shared" si="15"/>
        <v>90</v>
      </c>
      <c r="I61" s="115">
        <f t="shared" si="16"/>
        <v>45</v>
      </c>
      <c r="J61" s="156">
        <v>27</v>
      </c>
      <c r="K61" s="157">
        <v>9</v>
      </c>
      <c r="L61" s="157">
        <v>9</v>
      </c>
      <c r="M61" s="178">
        <f t="shared" si="17"/>
        <v>45</v>
      </c>
      <c r="N61" s="136"/>
      <c r="O61" s="84"/>
      <c r="P61" s="132">
        <v>5</v>
      </c>
      <c r="Q61" s="216"/>
      <c r="R61" s="149"/>
      <c r="S61" s="198"/>
      <c r="T61" s="152"/>
      <c r="U61" s="149"/>
      <c r="V61" s="150"/>
      <c r="W61" s="215"/>
      <c r="X61" s="149"/>
      <c r="Y61" s="198"/>
      <c r="Z61" s="731"/>
      <c r="AA61" s="399"/>
      <c r="AB61" s="399"/>
      <c r="AC61" s="399"/>
      <c r="AE61" s="399">
        <f t="shared" si="3"/>
      </c>
      <c r="AF61" s="399">
        <f t="shared" si="3"/>
      </c>
      <c r="AG61" s="399" t="str">
        <f t="shared" si="3"/>
        <v>так</v>
      </c>
      <c r="AH61" s="399">
        <f t="shared" si="3"/>
      </c>
      <c r="AI61" s="399">
        <f t="shared" si="4"/>
      </c>
      <c r="AJ61" s="399">
        <f t="shared" si="4"/>
      </c>
      <c r="AK61" s="399">
        <f t="shared" si="4"/>
      </c>
      <c r="AL61" s="399">
        <f t="shared" si="4"/>
      </c>
      <c r="AM61" s="399">
        <f t="shared" si="5"/>
      </c>
      <c r="AN61" s="399">
        <f t="shared" si="5"/>
      </c>
      <c r="AO61" s="399">
        <f t="shared" si="5"/>
      </c>
      <c r="AP61" s="399"/>
    </row>
    <row r="62" spans="1:42" s="17" customFormat="1" ht="15.75">
      <c r="A62" s="204" t="s">
        <v>411</v>
      </c>
      <c r="B62" s="1046" t="s">
        <v>61</v>
      </c>
      <c r="C62" s="207">
        <v>3</v>
      </c>
      <c r="D62" s="155"/>
      <c r="E62" s="155"/>
      <c r="F62" s="208"/>
      <c r="G62" s="99">
        <v>5</v>
      </c>
      <c r="H62" s="199">
        <f t="shared" si="15"/>
        <v>150</v>
      </c>
      <c r="I62" s="115">
        <f t="shared" si="16"/>
        <v>75</v>
      </c>
      <c r="J62" s="156">
        <v>45</v>
      </c>
      <c r="K62" s="157">
        <v>15</v>
      </c>
      <c r="L62" s="157">
        <v>15</v>
      </c>
      <c r="M62" s="178">
        <f t="shared" si="17"/>
        <v>75</v>
      </c>
      <c r="N62" s="136"/>
      <c r="O62" s="84"/>
      <c r="P62" s="132"/>
      <c r="Q62" s="216">
        <v>5</v>
      </c>
      <c r="R62" s="149"/>
      <c r="S62" s="198"/>
      <c r="T62" s="152"/>
      <c r="U62" s="149"/>
      <c r="V62" s="150"/>
      <c r="W62" s="215"/>
      <c r="X62" s="149"/>
      <c r="Y62" s="198"/>
      <c r="Z62" s="731"/>
      <c r="AA62" s="399"/>
      <c r="AB62" s="399"/>
      <c r="AC62" s="399"/>
      <c r="AE62" s="399">
        <f t="shared" si="3"/>
      </c>
      <c r="AF62" s="399">
        <f t="shared" si="3"/>
      </c>
      <c r="AG62" s="399">
        <f t="shared" si="3"/>
      </c>
      <c r="AH62" s="399" t="str">
        <f t="shared" si="3"/>
        <v>так</v>
      </c>
      <c r="AI62" s="399">
        <f t="shared" si="4"/>
      </c>
      <c r="AJ62" s="399">
        <f t="shared" si="4"/>
      </c>
      <c r="AK62" s="399">
        <f t="shared" si="4"/>
      </c>
      <c r="AL62" s="399">
        <f t="shared" si="4"/>
      </c>
      <c r="AM62" s="399">
        <f t="shared" si="5"/>
      </c>
      <c r="AN62" s="399">
        <f t="shared" si="5"/>
      </c>
      <c r="AO62" s="399">
        <f t="shared" si="5"/>
      </c>
      <c r="AP62" s="399"/>
    </row>
    <row r="63" spans="1:42" s="17" customFormat="1" ht="16.5" thickBot="1">
      <c r="A63" s="818" t="s">
        <v>177</v>
      </c>
      <c r="B63" s="1051" t="s">
        <v>62</v>
      </c>
      <c r="C63" s="211">
        <v>1</v>
      </c>
      <c r="D63" s="201"/>
      <c r="E63" s="201"/>
      <c r="F63" s="212"/>
      <c r="G63" s="101">
        <v>5</v>
      </c>
      <c r="H63" s="1067">
        <f t="shared" si="15"/>
        <v>150</v>
      </c>
      <c r="I63" s="1068">
        <f t="shared" si="16"/>
        <v>75</v>
      </c>
      <c r="J63" s="1069">
        <v>45</v>
      </c>
      <c r="K63" s="1070">
        <v>30</v>
      </c>
      <c r="L63" s="1070"/>
      <c r="M63" s="1071">
        <f t="shared" si="17"/>
        <v>75</v>
      </c>
      <c r="N63" s="123">
        <v>5</v>
      </c>
      <c r="O63" s="83"/>
      <c r="P63" s="139"/>
      <c r="Q63" s="1078"/>
      <c r="R63" s="1079"/>
      <c r="S63" s="1080"/>
      <c r="T63" s="671"/>
      <c r="U63" s="68"/>
      <c r="V63" s="672"/>
      <c r="W63" s="1082"/>
      <c r="X63" s="1079"/>
      <c r="Y63" s="1080"/>
      <c r="Z63" s="731"/>
      <c r="AA63" s="399"/>
      <c r="AB63" s="399"/>
      <c r="AC63" s="399"/>
      <c r="AE63" s="399" t="str">
        <f t="shared" si="3"/>
        <v>так</v>
      </c>
      <c r="AF63" s="399">
        <f t="shared" si="3"/>
      </c>
      <c r="AG63" s="399">
        <f t="shared" si="3"/>
      </c>
      <c r="AH63" s="399">
        <f t="shared" si="3"/>
      </c>
      <c r="AI63" s="399">
        <f t="shared" si="4"/>
      </c>
      <c r="AJ63" s="399">
        <f t="shared" si="4"/>
      </c>
      <c r="AK63" s="399">
        <f t="shared" si="4"/>
      </c>
      <c r="AL63" s="399">
        <f t="shared" si="4"/>
      </c>
      <c r="AM63" s="399">
        <f t="shared" si="5"/>
      </c>
      <c r="AN63" s="399">
        <f t="shared" si="5"/>
      </c>
      <c r="AO63" s="399">
        <f t="shared" si="5"/>
      </c>
      <c r="AP63" s="399"/>
    </row>
    <row r="64" spans="1:42" s="17" customFormat="1" ht="18" customHeight="1" thickBot="1">
      <c r="A64" s="2776" t="s">
        <v>93</v>
      </c>
      <c r="B64" s="2777"/>
      <c r="C64" s="2777"/>
      <c r="D64" s="2777"/>
      <c r="E64" s="2777"/>
      <c r="F64" s="2778"/>
      <c r="G64" s="272">
        <f aca="true" t="shared" si="22" ref="G64:M64">G36+G58+G57+G56+G37+G38+G42+G47+G51+G59+G63</f>
        <v>65</v>
      </c>
      <c r="H64" s="274">
        <f t="shared" si="22"/>
        <v>1950</v>
      </c>
      <c r="I64" s="274">
        <f t="shared" si="22"/>
        <v>1008</v>
      </c>
      <c r="J64" s="274">
        <f t="shared" si="22"/>
        <v>501</v>
      </c>
      <c r="K64" s="274">
        <f t="shared" si="22"/>
        <v>138</v>
      </c>
      <c r="L64" s="274">
        <f t="shared" si="22"/>
        <v>369</v>
      </c>
      <c r="M64" s="274">
        <f t="shared" si="22"/>
        <v>942</v>
      </c>
      <c r="N64" s="273">
        <f>SUM(N$36:N$63)</f>
        <v>20</v>
      </c>
      <c r="O64" s="273">
        <f aca="true" t="shared" si="23" ref="O64:Y64">SUM(O$37:O$63)</f>
        <v>21</v>
      </c>
      <c r="P64" s="273">
        <f t="shared" si="23"/>
        <v>17</v>
      </c>
      <c r="Q64" s="273">
        <f t="shared" si="23"/>
        <v>13</v>
      </c>
      <c r="R64" s="273">
        <f t="shared" si="23"/>
        <v>7</v>
      </c>
      <c r="S64" s="273">
        <f t="shared" si="23"/>
        <v>4</v>
      </c>
      <c r="T64" s="273">
        <f t="shared" si="23"/>
        <v>0</v>
      </c>
      <c r="U64" s="273">
        <f t="shared" si="23"/>
        <v>0</v>
      </c>
      <c r="V64" s="273">
        <f t="shared" si="23"/>
        <v>0</v>
      </c>
      <c r="W64" s="273">
        <f t="shared" si="23"/>
        <v>3</v>
      </c>
      <c r="X64" s="273">
        <f t="shared" si="23"/>
        <v>3</v>
      </c>
      <c r="Y64" s="715">
        <f t="shared" si="23"/>
        <v>0</v>
      </c>
      <c r="Z64" s="399"/>
      <c r="AA64" s="399"/>
      <c r="AB64" s="399"/>
      <c r="AC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</row>
    <row r="65" spans="1:42" s="17" customFormat="1" ht="23.25" customHeight="1" thickBot="1">
      <c r="A65" s="2779" t="s">
        <v>285</v>
      </c>
      <c r="B65" s="2780"/>
      <c r="C65" s="2780"/>
      <c r="D65" s="2780"/>
      <c r="E65" s="2780"/>
      <c r="F65" s="2781"/>
      <c r="G65" s="286">
        <f aca="true" t="shared" si="24" ref="G65:Y65">G32+G64</f>
        <v>96.5</v>
      </c>
      <c r="H65" s="285">
        <f t="shared" si="24"/>
        <v>2895</v>
      </c>
      <c r="I65" s="285">
        <f t="shared" si="24"/>
        <v>1492</v>
      </c>
      <c r="J65" s="285">
        <f t="shared" si="24"/>
        <v>593</v>
      </c>
      <c r="K65" s="285">
        <f t="shared" si="24"/>
        <v>138</v>
      </c>
      <c r="L65" s="285">
        <f t="shared" si="24"/>
        <v>761</v>
      </c>
      <c r="M65" s="285">
        <f t="shared" si="24"/>
        <v>1403</v>
      </c>
      <c r="N65" s="286">
        <f t="shared" si="24"/>
        <v>29</v>
      </c>
      <c r="O65" s="286">
        <f t="shared" si="24"/>
        <v>27</v>
      </c>
      <c r="P65" s="286">
        <f t="shared" si="24"/>
        <v>23</v>
      </c>
      <c r="Q65" s="286">
        <f t="shared" si="24"/>
        <v>22</v>
      </c>
      <c r="R65" s="286">
        <f t="shared" si="24"/>
        <v>14</v>
      </c>
      <c r="S65" s="286">
        <f t="shared" si="24"/>
        <v>11</v>
      </c>
      <c r="T65" s="286">
        <f t="shared" si="24"/>
        <v>0</v>
      </c>
      <c r="U65" s="286">
        <f t="shared" si="24"/>
        <v>0</v>
      </c>
      <c r="V65" s="286">
        <f t="shared" si="24"/>
        <v>0</v>
      </c>
      <c r="W65" s="286">
        <f t="shared" si="24"/>
        <v>3</v>
      </c>
      <c r="X65" s="286">
        <f t="shared" si="24"/>
        <v>3</v>
      </c>
      <c r="Y65" s="716">
        <f t="shared" si="24"/>
        <v>2</v>
      </c>
      <c r="Z65" s="399"/>
      <c r="AA65" s="399"/>
      <c r="AB65" s="399"/>
      <c r="AC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</row>
    <row r="66" spans="1:42" s="17" customFormat="1" ht="21.75" customHeight="1" thickBot="1">
      <c r="A66" s="2782" t="s">
        <v>195</v>
      </c>
      <c r="B66" s="2783"/>
      <c r="C66" s="2783"/>
      <c r="D66" s="2783"/>
      <c r="E66" s="2783"/>
      <c r="F66" s="2783"/>
      <c r="G66" s="2783"/>
      <c r="H66" s="2783"/>
      <c r="I66" s="2783"/>
      <c r="J66" s="2783"/>
      <c r="K66" s="2783"/>
      <c r="L66" s="2783"/>
      <c r="M66" s="2783"/>
      <c r="N66" s="2783"/>
      <c r="O66" s="2783"/>
      <c r="P66" s="2783"/>
      <c r="Q66" s="2783"/>
      <c r="R66" s="2783"/>
      <c r="S66" s="2783"/>
      <c r="T66" s="2783"/>
      <c r="U66" s="2783"/>
      <c r="V66" s="2783"/>
      <c r="W66" s="2783"/>
      <c r="X66" s="2783"/>
      <c r="Y66" s="2784"/>
      <c r="Z66" s="399"/>
      <c r="AA66" s="399"/>
      <c r="AB66" s="399"/>
      <c r="AC66" s="399"/>
      <c r="AE66" s="399">
        <f t="shared" si="3"/>
      </c>
      <c r="AF66" s="399">
        <f t="shared" si="3"/>
      </c>
      <c r="AG66" s="399">
        <f t="shared" si="3"/>
      </c>
      <c r="AH66" s="399">
        <f t="shared" si="3"/>
      </c>
      <c r="AI66" s="399">
        <f t="shared" si="4"/>
      </c>
      <c r="AJ66" s="399">
        <f t="shared" si="4"/>
      </c>
      <c r="AK66" s="399">
        <f t="shared" si="4"/>
      </c>
      <c r="AL66" s="399">
        <f t="shared" si="4"/>
      </c>
      <c r="AM66" s="399">
        <f t="shared" si="5"/>
      </c>
      <c r="AN66" s="399">
        <f t="shared" si="5"/>
      </c>
      <c r="AO66" s="399">
        <f t="shared" si="5"/>
      </c>
      <c r="AP66" s="399"/>
    </row>
    <row r="67" spans="1:42" s="17" customFormat="1" ht="23.25" customHeight="1" thickBot="1">
      <c r="A67" s="2785" t="s">
        <v>224</v>
      </c>
      <c r="B67" s="2786"/>
      <c r="C67" s="2786"/>
      <c r="D67" s="2786"/>
      <c r="E67" s="2786"/>
      <c r="F67" s="2786"/>
      <c r="G67" s="2786"/>
      <c r="H67" s="2786"/>
      <c r="I67" s="2786"/>
      <c r="J67" s="2786"/>
      <c r="K67" s="2786"/>
      <c r="L67" s="2786"/>
      <c r="M67" s="2786"/>
      <c r="N67" s="2786"/>
      <c r="O67" s="2786"/>
      <c r="P67" s="2786"/>
      <c r="Q67" s="2786"/>
      <c r="R67" s="2786"/>
      <c r="S67" s="2786"/>
      <c r="T67" s="2786"/>
      <c r="U67" s="2786"/>
      <c r="V67" s="2786"/>
      <c r="W67" s="2786"/>
      <c r="X67" s="2786"/>
      <c r="Y67" s="2787"/>
      <c r="Z67" s="399"/>
      <c r="AA67" s="399"/>
      <c r="AB67" s="399"/>
      <c r="AC67" s="399"/>
      <c r="AE67" s="399">
        <f t="shared" si="3"/>
      </c>
      <c r="AF67" s="399">
        <f t="shared" si="3"/>
      </c>
      <c r="AG67" s="399">
        <f t="shared" si="3"/>
      </c>
      <c r="AH67" s="399">
        <f t="shared" si="3"/>
      </c>
      <c r="AI67" s="399">
        <f t="shared" si="4"/>
      </c>
      <c r="AJ67" s="399">
        <f t="shared" si="4"/>
      </c>
      <c r="AK67" s="399">
        <f t="shared" si="4"/>
      </c>
      <c r="AL67" s="399">
        <f t="shared" si="4"/>
      </c>
      <c r="AM67" s="399">
        <f t="shared" si="5"/>
      </c>
      <c r="AN67" s="399">
        <f t="shared" si="5"/>
      </c>
      <c r="AO67" s="399">
        <f t="shared" si="5"/>
      </c>
      <c r="AP67" s="399"/>
    </row>
    <row r="68" spans="1:43" s="399" customFormat="1" ht="27" customHeight="1">
      <c r="A68" s="1009">
        <v>1</v>
      </c>
      <c r="B68" s="710" t="s">
        <v>595</v>
      </c>
      <c r="C68" s="1014"/>
      <c r="D68" s="912">
        <v>3</v>
      </c>
      <c r="E68" s="912"/>
      <c r="F68" s="1015"/>
      <c r="G68" s="933">
        <v>1</v>
      </c>
      <c r="H68" s="942">
        <f aca="true" t="shared" si="25" ref="H68:H73">G68*30</f>
        <v>30</v>
      </c>
      <c r="I68" s="913">
        <f>J68+K68+L68</f>
        <v>14</v>
      </c>
      <c r="J68" s="914">
        <v>10</v>
      </c>
      <c r="K68" s="914"/>
      <c r="L68" s="914">
        <v>4</v>
      </c>
      <c r="M68" s="943">
        <f aca="true" t="shared" si="26" ref="M68:M73">H68-I68</f>
        <v>16</v>
      </c>
      <c r="N68" s="959"/>
      <c r="O68" s="915"/>
      <c r="P68" s="960"/>
      <c r="Q68" s="973">
        <v>1</v>
      </c>
      <c r="R68" s="914"/>
      <c r="S68" s="974"/>
      <c r="T68" s="973"/>
      <c r="U68" s="914"/>
      <c r="V68" s="974"/>
      <c r="W68" s="983"/>
      <c r="X68" s="916"/>
      <c r="Y68" s="917"/>
      <c r="Z68" s="731"/>
      <c r="AD68" s="400"/>
      <c r="AE68" s="399">
        <f t="shared" si="3"/>
      </c>
      <c r="AF68" s="399">
        <f t="shared" si="3"/>
      </c>
      <c r="AG68" s="399">
        <f t="shared" si="3"/>
      </c>
      <c r="AH68" s="399" t="str">
        <f t="shared" si="3"/>
        <v>так</v>
      </c>
      <c r="AI68" s="399">
        <f t="shared" si="4"/>
      </c>
      <c r="AJ68" s="399">
        <f t="shared" si="4"/>
      </c>
      <c r="AK68" s="399">
        <f t="shared" si="4"/>
      </c>
      <c r="AL68" s="399">
        <f t="shared" si="4"/>
      </c>
      <c r="AM68" s="399">
        <f t="shared" si="5"/>
      </c>
      <c r="AN68" s="399">
        <f t="shared" si="5"/>
      </c>
      <c r="AO68" s="399">
        <f t="shared" si="5"/>
      </c>
      <c r="AQ68" s="731"/>
    </row>
    <row r="69" spans="1:43" s="399" customFormat="1" ht="27" customHeight="1">
      <c r="A69" s="1010">
        <v>2</v>
      </c>
      <c r="B69" s="1012" t="s">
        <v>596</v>
      </c>
      <c r="C69" s="1016"/>
      <c r="D69" s="619" t="s">
        <v>565</v>
      </c>
      <c r="E69" s="619"/>
      <c r="F69" s="1017"/>
      <c r="G69" s="934">
        <v>1.5</v>
      </c>
      <c r="H69" s="944">
        <f t="shared" si="25"/>
        <v>45</v>
      </c>
      <c r="I69" s="708">
        <f>J69+K69+L69</f>
        <v>16</v>
      </c>
      <c r="J69" s="618">
        <v>16</v>
      </c>
      <c r="K69" s="618"/>
      <c r="L69" s="618"/>
      <c r="M69" s="945">
        <f t="shared" si="26"/>
        <v>29</v>
      </c>
      <c r="N69" s="961"/>
      <c r="O69" s="709"/>
      <c r="P69" s="962"/>
      <c r="Q69" s="975"/>
      <c r="R69" s="618">
        <v>2</v>
      </c>
      <c r="S69" s="976"/>
      <c r="T69" s="975"/>
      <c r="U69" s="618"/>
      <c r="V69" s="976"/>
      <c r="W69" s="984"/>
      <c r="X69" s="437"/>
      <c r="Y69" s="438"/>
      <c r="Z69" s="731"/>
      <c r="AD69" s="400"/>
      <c r="AE69" s="399">
        <f t="shared" si="3"/>
      </c>
      <c r="AF69" s="399">
        <f t="shared" si="3"/>
      </c>
      <c r="AG69" s="399">
        <f t="shared" si="3"/>
      </c>
      <c r="AH69" s="399">
        <f t="shared" si="3"/>
      </c>
      <c r="AI69" s="399" t="str">
        <f t="shared" si="4"/>
        <v>так</v>
      </c>
      <c r="AJ69" s="399">
        <f t="shared" si="4"/>
      </c>
      <c r="AK69" s="399">
        <f t="shared" si="4"/>
      </c>
      <c r="AL69" s="399">
        <f t="shared" si="4"/>
      </c>
      <c r="AM69" s="399">
        <f t="shared" si="5"/>
      </c>
      <c r="AN69" s="399">
        <f t="shared" si="5"/>
      </c>
      <c r="AO69" s="399">
        <f t="shared" si="5"/>
      </c>
      <c r="AQ69" s="731"/>
    </row>
    <row r="70" spans="1:43" s="399" customFormat="1" ht="27" customHeight="1">
      <c r="A70" s="1010">
        <v>3</v>
      </c>
      <c r="B70" s="1012" t="s">
        <v>597</v>
      </c>
      <c r="C70" s="1016"/>
      <c r="D70" s="619" t="s">
        <v>566</v>
      </c>
      <c r="E70" s="619"/>
      <c r="F70" s="1017"/>
      <c r="G70" s="934">
        <v>1.5</v>
      </c>
      <c r="H70" s="944">
        <f t="shared" si="25"/>
        <v>45</v>
      </c>
      <c r="I70" s="708">
        <v>16</v>
      </c>
      <c r="J70" s="618">
        <v>16</v>
      </c>
      <c r="K70" s="618"/>
      <c r="L70" s="618"/>
      <c r="M70" s="945">
        <f t="shared" si="26"/>
        <v>29</v>
      </c>
      <c r="N70" s="961"/>
      <c r="O70" s="709"/>
      <c r="P70" s="962"/>
      <c r="Q70" s="975"/>
      <c r="R70" s="618"/>
      <c r="S70" s="976">
        <v>2</v>
      </c>
      <c r="T70" s="975"/>
      <c r="U70" s="618"/>
      <c r="V70" s="976"/>
      <c r="W70" s="985"/>
      <c r="X70" s="617"/>
      <c r="Y70" s="436"/>
      <c r="Z70" s="731"/>
      <c r="AD70" s="400"/>
      <c r="AE70" s="399">
        <f t="shared" si="3"/>
      </c>
      <c r="AF70" s="399">
        <f t="shared" si="3"/>
      </c>
      <c r="AG70" s="399">
        <f t="shared" si="3"/>
      </c>
      <c r="AH70" s="399">
        <f t="shared" si="3"/>
      </c>
      <c r="AI70" s="399">
        <f t="shared" si="4"/>
      </c>
      <c r="AJ70" s="399" t="str">
        <f t="shared" si="4"/>
        <v>так</v>
      </c>
      <c r="AK70" s="399">
        <f t="shared" si="4"/>
      </c>
      <c r="AL70" s="399">
        <f t="shared" si="4"/>
      </c>
      <c r="AM70" s="399">
        <f t="shared" si="5"/>
      </c>
      <c r="AN70" s="399">
        <f t="shared" si="5"/>
      </c>
      <c r="AO70" s="399">
        <f t="shared" si="5"/>
      </c>
      <c r="AQ70" s="731"/>
    </row>
    <row r="71" spans="1:43" s="399" customFormat="1" ht="27" customHeight="1">
      <c r="A71" s="1010">
        <v>4</v>
      </c>
      <c r="B71" s="1012" t="s">
        <v>598</v>
      </c>
      <c r="C71" s="1016"/>
      <c r="D71" s="619" t="s">
        <v>576</v>
      </c>
      <c r="E71" s="619"/>
      <c r="F71" s="1017"/>
      <c r="G71" s="934">
        <v>3</v>
      </c>
      <c r="H71" s="944">
        <f t="shared" si="25"/>
        <v>90</v>
      </c>
      <c r="I71" s="708">
        <f>J71+K71+L71</f>
        <v>40</v>
      </c>
      <c r="J71" s="618">
        <v>28</v>
      </c>
      <c r="K71" s="618"/>
      <c r="L71" s="618">
        <v>12</v>
      </c>
      <c r="M71" s="945">
        <f t="shared" si="26"/>
        <v>50</v>
      </c>
      <c r="N71" s="961"/>
      <c r="O71" s="709"/>
      <c r="P71" s="962"/>
      <c r="Q71" s="975"/>
      <c r="R71" s="618"/>
      <c r="S71" s="976"/>
      <c r="T71" s="975">
        <v>3</v>
      </c>
      <c r="U71" s="618"/>
      <c r="V71" s="976"/>
      <c r="W71" s="985"/>
      <c r="X71" s="617"/>
      <c r="Y71" s="436"/>
      <c r="Z71" s="731"/>
      <c r="AD71" s="400"/>
      <c r="AE71" s="399">
        <f t="shared" si="3"/>
      </c>
      <c r="AF71" s="399">
        <f t="shared" si="3"/>
      </c>
      <c r="AG71" s="399">
        <f t="shared" si="3"/>
      </c>
      <c r="AH71" s="399">
        <f t="shared" si="3"/>
      </c>
      <c r="AI71" s="399">
        <f t="shared" si="4"/>
      </c>
      <c r="AJ71" s="399">
        <f t="shared" si="4"/>
      </c>
      <c r="AK71" s="399" t="str">
        <f t="shared" si="4"/>
        <v>так</v>
      </c>
      <c r="AL71" s="399">
        <f t="shared" si="4"/>
      </c>
      <c r="AM71" s="399">
        <f t="shared" si="5"/>
      </c>
      <c r="AN71" s="399">
        <f t="shared" si="5"/>
      </c>
      <c r="AO71" s="399">
        <f t="shared" si="5"/>
      </c>
      <c r="AQ71" s="731"/>
    </row>
    <row r="72" spans="1:43" s="399" customFormat="1" ht="27" customHeight="1">
      <c r="A72" s="1010">
        <v>5</v>
      </c>
      <c r="B72" s="1012" t="s">
        <v>599</v>
      </c>
      <c r="C72" s="1016"/>
      <c r="D72" s="619" t="s">
        <v>567</v>
      </c>
      <c r="E72" s="619"/>
      <c r="F72" s="1017"/>
      <c r="G72" s="934">
        <v>1.5</v>
      </c>
      <c r="H72" s="944">
        <f t="shared" si="25"/>
        <v>45</v>
      </c>
      <c r="I72" s="708">
        <f>J72+K72+L72</f>
        <v>16</v>
      </c>
      <c r="J72" s="618">
        <v>16</v>
      </c>
      <c r="K72" s="618"/>
      <c r="L72" s="618"/>
      <c r="M72" s="945">
        <f t="shared" si="26"/>
        <v>29</v>
      </c>
      <c r="N72" s="961"/>
      <c r="O72" s="709"/>
      <c r="P72" s="962"/>
      <c r="Q72" s="975"/>
      <c r="R72" s="618"/>
      <c r="S72" s="976"/>
      <c r="T72" s="975"/>
      <c r="U72" s="618">
        <v>2</v>
      </c>
      <c r="V72" s="976"/>
      <c r="W72" s="985"/>
      <c r="X72" s="617"/>
      <c r="Y72" s="436"/>
      <c r="Z72" s="731"/>
      <c r="AD72" s="400"/>
      <c r="AE72" s="399">
        <f t="shared" si="3"/>
      </c>
      <c r="AF72" s="399">
        <f t="shared" si="3"/>
      </c>
      <c r="AG72" s="399">
        <f t="shared" si="3"/>
      </c>
      <c r="AH72" s="399">
        <f t="shared" si="3"/>
      </c>
      <c r="AI72" s="399">
        <f t="shared" si="4"/>
      </c>
      <c r="AJ72" s="399">
        <f t="shared" si="4"/>
      </c>
      <c r="AK72" s="399">
        <f t="shared" si="4"/>
      </c>
      <c r="AL72" s="399" t="str">
        <f t="shared" si="4"/>
        <v>так</v>
      </c>
      <c r="AM72" s="399">
        <f t="shared" si="5"/>
      </c>
      <c r="AN72" s="399">
        <f t="shared" si="5"/>
      </c>
      <c r="AO72" s="399">
        <f t="shared" si="5"/>
      </c>
      <c r="AQ72" s="731"/>
    </row>
    <row r="73" spans="1:43" s="399" customFormat="1" ht="27" customHeight="1" thickBot="1">
      <c r="A73" s="1011">
        <v>6</v>
      </c>
      <c r="B73" s="1013" t="s">
        <v>600</v>
      </c>
      <c r="C73" s="1018"/>
      <c r="D73" s="1019" t="s">
        <v>568</v>
      </c>
      <c r="E73" s="1019"/>
      <c r="F73" s="1020"/>
      <c r="G73" s="935">
        <v>1.5</v>
      </c>
      <c r="H73" s="946">
        <f t="shared" si="25"/>
        <v>45</v>
      </c>
      <c r="I73" s="923">
        <v>18</v>
      </c>
      <c r="J73" s="924">
        <v>9</v>
      </c>
      <c r="K73" s="924"/>
      <c r="L73" s="924">
        <v>9</v>
      </c>
      <c r="M73" s="947">
        <f t="shared" si="26"/>
        <v>27</v>
      </c>
      <c r="N73" s="963"/>
      <c r="O73" s="925"/>
      <c r="P73" s="964"/>
      <c r="Q73" s="977"/>
      <c r="R73" s="924"/>
      <c r="S73" s="978"/>
      <c r="T73" s="977"/>
      <c r="U73" s="924"/>
      <c r="V73" s="978">
        <v>2</v>
      </c>
      <c r="W73" s="986"/>
      <c r="X73" s="926"/>
      <c r="Y73" s="927"/>
      <c r="Z73" s="731"/>
      <c r="AD73" s="400"/>
      <c r="AE73" s="399">
        <f t="shared" si="3"/>
      </c>
      <c r="AF73" s="399">
        <f t="shared" si="3"/>
      </c>
      <c r="AG73" s="399">
        <f t="shared" si="3"/>
      </c>
      <c r="AH73" s="399">
        <f t="shared" si="3"/>
      </c>
      <c r="AI73" s="399">
        <f t="shared" si="4"/>
      </c>
      <c r="AJ73" s="399">
        <f t="shared" si="4"/>
      </c>
      <c r="AK73" s="399">
        <f t="shared" si="4"/>
      </c>
      <c r="AL73" s="399">
        <f t="shared" si="4"/>
      </c>
      <c r="AM73" s="399" t="str">
        <f t="shared" si="5"/>
        <v>так</v>
      </c>
      <c r="AN73" s="399">
        <f t="shared" si="5"/>
      </c>
      <c r="AO73" s="399">
        <f t="shared" si="5"/>
      </c>
      <c r="AQ73" s="731"/>
    </row>
    <row r="74" spans="1:42" s="17" customFormat="1" ht="27" customHeight="1" thickBot="1">
      <c r="A74" s="2788" t="s">
        <v>533</v>
      </c>
      <c r="B74" s="2789"/>
      <c r="C74" s="2789"/>
      <c r="D74" s="2789"/>
      <c r="E74" s="2789"/>
      <c r="F74" s="2790"/>
      <c r="G74" s="936">
        <f aca="true" t="shared" si="27" ref="G74:M74">SUM(G68:G73)</f>
        <v>10</v>
      </c>
      <c r="H74" s="858">
        <f t="shared" si="27"/>
        <v>300</v>
      </c>
      <c r="I74" s="930">
        <f t="shared" si="27"/>
        <v>120</v>
      </c>
      <c r="J74" s="930">
        <f t="shared" si="27"/>
        <v>95</v>
      </c>
      <c r="K74" s="930"/>
      <c r="L74" s="930">
        <f t="shared" si="27"/>
        <v>25</v>
      </c>
      <c r="M74" s="948">
        <f t="shared" si="27"/>
        <v>180</v>
      </c>
      <c r="N74" s="858"/>
      <c r="O74" s="930"/>
      <c r="P74" s="948"/>
      <c r="Q74" s="858">
        <f>SUM(Q68:Q72)</f>
        <v>1</v>
      </c>
      <c r="R74" s="930">
        <f>SUM(R68:R72)</f>
        <v>2</v>
      </c>
      <c r="S74" s="948">
        <f>SUM(S68:S72)</f>
        <v>2</v>
      </c>
      <c r="T74" s="858">
        <f>SUM(T68:T72)</f>
        <v>3</v>
      </c>
      <c r="U74" s="930">
        <f>SUM(U68:U72)</f>
        <v>2</v>
      </c>
      <c r="V74" s="948" t="s">
        <v>316</v>
      </c>
      <c r="W74" s="987"/>
      <c r="X74" s="931"/>
      <c r="Y74" s="932"/>
      <c r="Z74" s="731"/>
      <c r="AA74" s="399"/>
      <c r="AB74" s="399"/>
      <c r="AC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</row>
    <row r="75" spans="1:42" s="688" customFormat="1" ht="27" customHeight="1">
      <c r="A75" s="689" t="s">
        <v>178</v>
      </c>
      <c r="B75" s="996" t="s">
        <v>534</v>
      </c>
      <c r="C75" s="690"/>
      <c r="D75" s="691">
        <v>3</v>
      </c>
      <c r="E75" s="691"/>
      <c r="F75" s="692"/>
      <c r="G75" s="681">
        <v>1</v>
      </c>
      <c r="H75" s="949">
        <f>G75*30</f>
        <v>30</v>
      </c>
      <c r="I75" s="683">
        <f>J75+K75+L75</f>
        <v>14</v>
      </c>
      <c r="J75" s="683">
        <v>10</v>
      </c>
      <c r="K75" s="683"/>
      <c r="L75" s="683">
        <v>4</v>
      </c>
      <c r="M75" s="684">
        <f>H75-I75</f>
        <v>16</v>
      </c>
      <c r="N75" s="680"/>
      <c r="O75" s="685"/>
      <c r="P75" s="686"/>
      <c r="Q75" s="682">
        <v>1</v>
      </c>
      <c r="R75" s="683"/>
      <c r="S75" s="684"/>
      <c r="T75" s="687"/>
      <c r="U75" s="683"/>
      <c r="V75" s="684"/>
      <c r="W75" s="680"/>
      <c r="X75" s="928"/>
      <c r="Y75" s="929"/>
      <c r="Z75" s="910"/>
      <c r="AA75" s="732"/>
      <c r="AB75" s="732"/>
      <c r="AC75" s="732"/>
      <c r="AE75" s="399">
        <f t="shared" si="3"/>
      </c>
      <c r="AF75" s="399">
        <f t="shared" si="3"/>
      </c>
      <c r="AG75" s="399">
        <f t="shared" si="3"/>
      </c>
      <c r="AH75" s="399" t="str">
        <f>IF(Q75&lt;&gt;"","так","")</f>
        <v>так</v>
      </c>
      <c r="AI75" s="399">
        <f t="shared" si="4"/>
      </c>
      <c r="AJ75" s="399">
        <f t="shared" si="4"/>
      </c>
      <c r="AK75" s="399">
        <f t="shared" si="4"/>
      </c>
      <c r="AL75" s="399">
        <f aca="true" t="shared" si="28" ref="AL75:AO138">IF(U75&lt;&gt;"","так","")</f>
      </c>
      <c r="AM75" s="399">
        <f t="shared" si="5"/>
      </c>
      <c r="AN75" s="399">
        <f t="shared" si="5"/>
      </c>
      <c r="AO75" s="399">
        <f t="shared" si="5"/>
      </c>
      <c r="AP75" s="732"/>
    </row>
    <row r="76" spans="1:42" s="688" customFormat="1" ht="27" customHeight="1">
      <c r="A76" s="693" t="s">
        <v>179</v>
      </c>
      <c r="B76" s="997" t="s">
        <v>86</v>
      </c>
      <c r="C76" s="809"/>
      <c r="D76" s="906">
        <v>3</v>
      </c>
      <c r="E76" s="906"/>
      <c r="F76" s="990"/>
      <c r="G76" s="937">
        <v>1</v>
      </c>
      <c r="H76" s="950">
        <f>G76*30</f>
        <v>30</v>
      </c>
      <c r="I76" s="907">
        <f>J76+K76+L76</f>
        <v>14</v>
      </c>
      <c r="J76" s="907">
        <v>10</v>
      </c>
      <c r="K76" s="907"/>
      <c r="L76" s="907">
        <v>4</v>
      </c>
      <c r="M76" s="951">
        <f>H76-I76</f>
        <v>16</v>
      </c>
      <c r="N76" s="809"/>
      <c r="O76" s="694"/>
      <c r="P76" s="810"/>
      <c r="Q76" s="979">
        <v>1</v>
      </c>
      <c r="R76" s="907"/>
      <c r="S76" s="951"/>
      <c r="T76" s="981"/>
      <c r="U76" s="907"/>
      <c r="V76" s="951"/>
      <c r="W76" s="809"/>
      <c r="X76" s="694"/>
      <c r="Y76" s="810"/>
      <c r="Z76" s="910"/>
      <c r="AA76" s="732"/>
      <c r="AB76" s="732"/>
      <c r="AC76" s="732"/>
      <c r="AE76" s="399">
        <f aca="true" t="shared" si="29" ref="AE76:AH139">IF(N76&lt;&gt;"","так","")</f>
      </c>
      <c r="AF76" s="399">
        <f t="shared" si="29"/>
      </c>
      <c r="AG76" s="399">
        <f t="shared" si="29"/>
      </c>
      <c r="AH76" s="399" t="str">
        <f t="shared" si="29"/>
        <v>так</v>
      </c>
      <c r="AI76" s="399">
        <f aca="true" t="shared" si="30" ref="AI76:AI119">IF(R76&lt;&gt;"","так","")</f>
      </c>
      <c r="AJ76" s="399">
        <f aca="true" t="shared" si="31" ref="AJ76:AJ119">IF(S76&lt;&gt;"","так","")</f>
      </c>
      <c r="AK76" s="399">
        <f aca="true" t="shared" si="32" ref="AK76:AK119">IF(T76&lt;&gt;"","так","")</f>
      </c>
      <c r="AL76" s="399">
        <f t="shared" si="28"/>
      </c>
      <c r="AM76" s="399">
        <f t="shared" si="28"/>
      </c>
      <c r="AN76" s="399">
        <f t="shared" si="28"/>
      </c>
      <c r="AO76" s="399">
        <f t="shared" si="28"/>
      </c>
      <c r="AP76" s="732"/>
    </row>
    <row r="77" spans="1:42" s="688" customFormat="1" ht="27" customHeight="1">
      <c r="A77" s="693" t="s">
        <v>180</v>
      </c>
      <c r="B77" s="998" t="s">
        <v>535</v>
      </c>
      <c r="C77" s="965"/>
      <c r="D77" s="706" t="s">
        <v>567</v>
      </c>
      <c r="E77" s="706"/>
      <c r="F77" s="991"/>
      <c r="G77" s="938">
        <v>1.5</v>
      </c>
      <c r="H77" s="952">
        <v>45</v>
      </c>
      <c r="I77" s="706">
        <v>16</v>
      </c>
      <c r="J77" s="706">
        <v>16</v>
      </c>
      <c r="K77" s="706"/>
      <c r="L77" s="706"/>
      <c r="M77" s="953">
        <v>29</v>
      </c>
      <c r="N77" s="965"/>
      <c r="O77" s="705"/>
      <c r="P77" s="966"/>
      <c r="Q77" s="952"/>
      <c r="R77" s="706"/>
      <c r="S77" s="968"/>
      <c r="T77" s="967"/>
      <c r="U77" s="706">
        <v>2</v>
      </c>
      <c r="V77" s="953"/>
      <c r="W77" s="809"/>
      <c r="X77" s="694"/>
      <c r="Y77" s="810"/>
      <c r="Z77" s="910"/>
      <c r="AA77" s="732"/>
      <c r="AB77" s="732"/>
      <c r="AC77" s="732"/>
      <c r="AE77" s="399">
        <f t="shared" si="29"/>
      </c>
      <c r="AF77" s="399">
        <f t="shared" si="29"/>
      </c>
      <c r="AG77" s="399">
        <f t="shared" si="29"/>
      </c>
      <c r="AH77" s="399">
        <f t="shared" si="29"/>
      </c>
      <c r="AI77" s="399">
        <f t="shared" si="30"/>
      </c>
      <c r="AJ77" s="399">
        <f t="shared" si="31"/>
      </c>
      <c r="AK77" s="399">
        <f t="shared" si="32"/>
      </c>
      <c r="AL77" s="399" t="str">
        <f t="shared" si="28"/>
        <v>так</v>
      </c>
      <c r="AM77" s="399">
        <f t="shared" si="28"/>
      </c>
      <c r="AN77" s="399">
        <f t="shared" si="28"/>
      </c>
      <c r="AO77" s="399">
        <f t="shared" si="28"/>
      </c>
      <c r="AP77" s="732"/>
    </row>
    <row r="78" spans="1:42" s="688" customFormat="1" ht="27" customHeight="1">
      <c r="A78" s="693" t="s">
        <v>181</v>
      </c>
      <c r="B78" s="999" t="s">
        <v>44</v>
      </c>
      <c r="C78" s="967"/>
      <c r="D78" s="706" t="s">
        <v>565</v>
      </c>
      <c r="E78" s="706"/>
      <c r="F78" s="968"/>
      <c r="G78" s="938">
        <v>1.5</v>
      </c>
      <c r="H78" s="952">
        <v>45</v>
      </c>
      <c r="I78" s="706">
        <v>16</v>
      </c>
      <c r="J78" s="706">
        <v>16</v>
      </c>
      <c r="K78" s="706"/>
      <c r="L78" s="706"/>
      <c r="M78" s="953">
        <v>29</v>
      </c>
      <c r="N78" s="967"/>
      <c r="O78" s="908"/>
      <c r="P78" s="968"/>
      <c r="Q78" s="952"/>
      <c r="R78" s="706">
        <v>2</v>
      </c>
      <c r="S78" s="953"/>
      <c r="T78" s="952"/>
      <c r="U78" s="706"/>
      <c r="V78" s="953"/>
      <c r="W78" s="809"/>
      <c r="X78" s="694"/>
      <c r="Y78" s="810"/>
      <c r="Z78" s="910"/>
      <c r="AA78" s="732"/>
      <c r="AB78" s="732"/>
      <c r="AC78" s="732"/>
      <c r="AE78" s="399">
        <f t="shared" si="29"/>
      </c>
      <c r="AF78" s="399">
        <f t="shared" si="29"/>
      </c>
      <c r="AG78" s="399">
        <f t="shared" si="29"/>
      </c>
      <c r="AH78" s="399">
        <f t="shared" si="29"/>
      </c>
      <c r="AI78" s="399" t="str">
        <f t="shared" si="30"/>
        <v>так</v>
      </c>
      <c r="AJ78" s="399">
        <f t="shared" si="31"/>
      </c>
      <c r="AK78" s="399">
        <f t="shared" si="32"/>
      </c>
      <c r="AL78" s="399">
        <f t="shared" si="28"/>
      </c>
      <c r="AM78" s="399">
        <f t="shared" si="28"/>
      </c>
      <c r="AN78" s="399">
        <f t="shared" si="28"/>
      </c>
      <c r="AO78" s="399">
        <f t="shared" si="28"/>
      </c>
      <c r="AP78" s="732"/>
    </row>
    <row r="79" spans="1:42" s="688" customFormat="1" ht="27" customHeight="1">
      <c r="A79" s="693" t="s">
        <v>182</v>
      </c>
      <c r="B79" s="1000" t="s">
        <v>536</v>
      </c>
      <c r="C79" s="967"/>
      <c r="D79" s="706"/>
      <c r="E79" s="706"/>
      <c r="F79" s="968"/>
      <c r="G79" s="939">
        <f>6.5+G85</f>
        <v>8</v>
      </c>
      <c r="H79" s="954">
        <f>195+H85</f>
        <v>240</v>
      </c>
      <c r="I79" s="909">
        <f>78+I85</f>
        <v>96</v>
      </c>
      <c r="J79" s="909"/>
      <c r="K79" s="909"/>
      <c r="L79" s="909">
        <f>78+L85</f>
        <v>96</v>
      </c>
      <c r="M79" s="955">
        <f>117+M85</f>
        <v>144</v>
      </c>
      <c r="N79" s="967"/>
      <c r="O79" s="908"/>
      <c r="P79" s="968"/>
      <c r="Q79" s="952"/>
      <c r="R79" s="706"/>
      <c r="S79" s="953"/>
      <c r="T79" s="952"/>
      <c r="U79" s="706"/>
      <c r="V79" s="968"/>
      <c r="W79" s="809"/>
      <c r="X79" s="694"/>
      <c r="Y79" s="810"/>
      <c r="Z79" s="910"/>
      <c r="AA79" s="732"/>
      <c r="AB79" s="732"/>
      <c r="AC79" s="732"/>
      <c r="AE79" s="399">
        <f t="shared" si="29"/>
      </c>
      <c r="AF79" s="399">
        <f t="shared" si="29"/>
      </c>
      <c r="AG79" s="399">
        <f t="shared" si="29"/>
      </c>
      <c r="AH79" s="399">
        <f t="shared" si="29"/>
      </c>
      <c r="AI79" s="399">
        <f t="shared" si="30"/>
      </c>
      <c r="AJ79" s="399">
        <f t="shared" si="31"/>
      </c>
      <c r="AK79" s="399">
        <f t="shared" si="32"/>
      </c>
      <c r="AL79" s="399">
        <f t="shared" si="28"/>
      </c>
      <c r="AM79" s="399">
        <f t="shared" si="28"/>
      </c>
      <c r="AN79" s="399">
        <f t="shared" si="28"/>
      </c>
      <c r="AO79" s="399">
        <f t="shared" si="28"/>
      </c>
      <c r="AP79" s="732"/>
    </row>
    <row r="80" spans="1:42" s="688" customFormat="1" ht="27" customHeight="1">
      <c r="A80" s="693" t="s">
        <v>537</v>
      </c>
      <c r="B80" s="1001" t="s">
        <v>536</v>
      </c>
      <c r="C80" s="967"/>
      <c r="D80" s="706">
        <v>3</v>
      </c>
      <c r="E80" s="706"/>
      <c r="F80" s="968"/>
      <c r="G80" s="938">
        <v>1</v>
      </c>
      <c r="H80" s="952">
        <v>30</v>
      </c>
      <c r="I80" s="706">
        <v>14</v>
      </c>
      <c r="J80" s="706"/>
      <c r="K80" s="706"/>
      <c r="L80" s="706">
        <v>14</v>
      </c>
      <c r="M80" s="953">
        <v>16</v>
      </c>
      <c r="N80" s="967"/>
      <c r="O80" s="908"/>
      <c r="P80" s="968"/>
      <c r="Q80" s="952">
        <v>1</v>
      </c>
      <c r="R80" s="706"/>
      <c r="S80" s="953"/>
      <c r="T80" s="952"/>
      <c r="U80" s="706"/>
      <c r="V80" s="953"/>
      <c r="W80" s="809"/>
      <c r="X80" s="694"/>
      <c r="Y80" s="810"/>
      <c r="Z80" s="910"/>
      <c r="AA80" s="732"/>
      <c r="AB80" s="732"/>
      <c r="AC80" s="732"/>
      <c r="AE80" s="399">
        <f t="shared" si="29"/>
      </c>
      <c r="AF80" s="399">
        <f t="shared" si="29"/>
      </c>
      <c r="AG80" s="399">
        <f t="shared" si="29"/>
      </c>
      <c r="AH80" s="399" t="str">
        <f t="shared" si="29"/>
        <v>так</v>
      </c>
      <c r="AI80" s="399">
        <f t="shared" si="30"/>
      </c>
      <c r="AJ80" s="399">
        <f t="shared" si="31"/>
      </c>
      <c r="AK80" s="399">
        <f t="shared" si="32"/>
      </c>
      <c r="AL80" s="399">
        <f t="shared" si="28"/>
      </c>
      <c r="AM80" s="399">
        <f t="shared" si="28"/>
      </c>
      <c r="AN80" s="399">
        <f t="shared" si="28"/>
      </c>
      <c r="AO80" s="399">
        <f t="shared" si="28"/>
      </c>
      <c r="AP80" s="732"/>
    </row>
    <row r="81" spans="1:42" s="688" customFormat="1" ht="27" customHeight="1">
      <c r="A81" s="693" t="s">
        <v>538</v>
      </c>
      <c r="B81" s="1001" t="s">
        <v>536</v>
      </c>
      <c r="C81" s="967"/>
      <c r="D81" s="706"/>
      <c r="E81" s="706"/>
      <c r="F81" s="968"/>
      <c r="G81" s="938">
        <v>1.5</v>
      </c>
      <c r="H81" s="952">
        <v>45</v>
      </c>
      <c r="I81" s="706">
        <v>16</v>
      </c>
      <c r="J81" s="706"/>
      <c r="K81" s="706"/>
      <c r="L81" s="706">
        <v>16</v>
      </c>
      <c r="M81" s="953">
        <v>29</v>
      </c>
      <c r="N81" s="967"/>
      <c r="O81" s="908"/>
      <c r="P81" s="968"/>
      <c r="Q81" s="952"/>
      <c r="R81" s="706">
        <v>2</v>
      </c>
      <c r="S81" s="953"/>
      <c r="T81" s="952"/>
      <c r="U81" s="706"/>
      <c r="V81" s="953"/>
      <c r="W81" s="809"/>
      <c r="X81" s="694"/>
      <c r="Y81" s="810"/>
      <c r="Z81" s="910"/>
      <c r="AA81" s="732"/>
      <c r="AB81" s="732"/>
      <c r="AC81" s="732"/>
      <c r="AE81" s="399">
        <f t="shared" si="29"/>
      </c>
      <c r="AF81" s="399">
        <f t="shared" si="29"/>
      </c>
      <c r="AG81" s="399">
        <f t="shared" si="29"/>
      </c>
      <c r="AH81" s="399">
        <f t="shared" si="29"/>
      </c>
      <c r="AI81" s="399" t="str">
        <f t="shared" si="30"/>
        <v>так</v>
      </c>
      <c r="AJ81" s="399">
        <f t="shared" si="31"/>
      </c>
      <c r="AK81" s="399">
        <f t="shared" si="32"/>
      </c>
      <c r="AL81" s="399">
        <f t="shared" si="28"/>
      </c>
      <c r="AM81" s="399">
        <f t="shared" si="28"/>
      </c>
      <c r="AN81" s="399">
        <f t="shared" si="28"/>
      </c>
      <c r="AO81" s="399">
        <f t="shared" si="28"/>
      </c>
      <c r="AP81" s="732"/>
    </row>
    <row r="82" spans="1:42" s="688" customFormat="1" ht="27" customHeight="1">
      <c r="A82" s="693" t="s">
        <v>539</v>
      </c>
      <c r="B82" s="1001" t="s">
        <v>536</v>
      </c>
      <c r="C82" s="967"/>
      <c r="D82" s="706" t="s">
        <v>566</v>
      </c>
      <c r="E82" s="706"/>
      <c r="F82" s="968"/>
      <c r="G82" s="938">
        <v>1.5</v>
      </c>
      <c r="H82" s="952">
        <v>30</v>
      </c>
      <c r="I82" s="706">
        <v>16</v>
      </c>
      <c r="J82" s="706"/>
      <c r="K82" s="706"/>
      <c r="L82" s="706">
        <v>16</v>
      </c>
      <c r="M82" s="953">
        <v>29</v>
      </c>
      <c r="N82" s="967"/>
      <c r="O82" s="908"/>
      <c r="P82" s="968"/>
      <c r="Q82" s="952"/>
      <c r="R82" s="706"/>
      <c r="S82" s="953">
        <v>2</v>
      </c>
      <c r="T82" s="952"/>
      <c r="U82" s="706"/>
      <c r="V82" s="953"/>
      <c r="W82" s="809"/>
      <c r="X82" s="694"/>
      <c r="Y82" s="810"/>
      <c r="Z82" s="910"/>
      <c r="AA82" s="732"/>
      <c r="AB82" s="732"/>
      <c r="AC82" s="732"/>
      <c r="AE82" s="399">
        <f t="shared" si="29"/>
      </c>
      <c r="AF82" s="399">
        <f t="shared" si="29"/>
      </c>
      <c r="AG82" s="399">
        <f t="shared" si="29"/>
      </c>
      <c r="AH82" s="399">
        <f t="shared" si="29"/>
      </c>
      <c r="AI82" s="399">
        <f t="shared" si="30"/>
      </c>
      <c r="AJ82" s="399" t="str">
        <f t="shared" si="31"/>
        <v>так</v>
      </c>
      <c r="AK82" s="399">
        <f t="shared" si="32"/>
      </c>
      <c r="AL82" s="399">
        <f t="shared" si="28"/>
      </c>
      <c r="AM82" s="399">
        <f t="shared" si="28"/>
      </c>
      <c r="AN82" s="399">
        <f t="shared" si="28"/>
      </c>
      <c r="AO82" s="399">
        <f t="shared" si="28"/>
      </c>
      <c r="AP82" s="732"/>
    </row>
    <row r="83" spans="1:42" s="688" customFormat="1" ht="27" customHeight="1">
      <c r="A83" s="693" t="s">
        <v>540</v>
      </c>
      <c r="B83" s="1001" t="s">
        <v>536</v>
      </c>
      <c r="C83" s="967"/>
      <c r="D83" s="706">
        <v>5</v>
      </c>
      <c r="E83" s="706"/>
      <c r="F83" s="968"/>
      <c r="G83" s="938">
        <v>1.5</v>
      </c>
      <c r="H83" s="952">
        <v>45</v>
      </c>
      <c r="I83" s="706">
        <v>20</v>
      </c>
      <c r="J83" s="706"/>
      <c r="K83" s="706"/>
      <c r="L83" s="706">
        <v>20</v>
      </c>
      <c r="M83" s="953">
        <v>25</v>
      </c>
      <c r="N83" s="967"/>
      <c r="O83" s="908"/>
      <c r="P83" s="968"/>
      <c r="Q83" s="952"/>
      <c r="R83" s="706"/>
      <c r="S83" s="953"/>
      <c r="T83" s="952">
        <v>1.5</v>
      </c>
      <c r="U83" s="706"/>
      <c r="V83" s="953"/>
      <c r="W83" s="809"/>
      <c r="X83" s="694"/>
      <c r="Y83" s="810"/>
      <c r="Z83" s="910"/>
      <c r="AA83" s="732"/>
      <c r="AB83" s="732"/>
      <c r="AC83" s="732"/>
      <c r="AE83" s="399">
        <f t="shared" si="29"/>
      </c>
      <c r="AF83" s="399">
        <f t="shared" si="29"/>
      </c>
      <c r="AG83" s="399">
        <f t="shared" si="29"/>
      </c>
      <c r="AH83" s="399">
        <f t="shared" si="29"/>
      </c>
      <c r="AI83" s="399">
        <f t="shared" si="30"/>
      </c>
      <c r="AJ83" s="399">
        <f t="shared" si="31"/>
      </c>
      <c r="AK83" s="399" t="str">
        <f t="shared" si="32"/>
        <v>так</v>
      </c>
      <c r="AL83" s="399">
        <f t="shared" si="28"/>
      </c>
      <c r="AM83" s="399">
        <f t="shared" si="28"/>
      </c>
      <c r="AN83" s="399">
        <f t="shared" si="28"/>
      </c>
      <c r="AO83" s="399">
        <f t="shared" si="28"/>
      </c>
      <c r="AP83" s="732"/>
    </row>
    <row r="84" spans="1:42" s="688" customFormat="1" ht="27" customHeight="1">
      <c r="A84" s="693" t="s">
        <v>541</v>
      </c>
      <c r="B84" s="1001" t="s">
        <v>536</v>
      </c>
      <c r="C84" s="967"/>
      <c r="D84" s="706"/>
      <c r="E84" s="706"/>
      <c r="F84" s="968"/>
      <c r="G84" s="938">
        <v>1.5</v>
      </c>
      <c r="H84" s="952">
        <v>45</v>
      </c>
      <c r="I84" s="706">
        <v>16</v>
      </c>
      <c r="J84" s="706"/>
      <c r="K84" s="706"/>
      <c r="L84" s="706">
        <v>16</v>
      </c>
      <c r="M84" s="953">
        <v>29</v>
      </c>
      <c r="N84" s="967"/>
      <c r="O84" s="908"/>
      <c r="P84" s="968"/>
      <c r="Q84" s="952"/>
      <c r="R84" s="706"/>
      <c r="S84" s="953"/>
      <c r="T84" s="952"/>
      <c r="U84" s="706">
        <v>2</v>
      </c>
      <c r="V84" s="953"/>
      <c r="W84" s="809"/>
      <c r="X84" s="694"/>
      <c r="Y84" s="810"/>
      <c r="Z84" s="910"/>
      <c r="AA84" s="732"/>
      <c r="AB84" s="732"/>
      <c r="AC84" s="732"/>
      <c r="AE84" s="399">
        <f t="shared" si="29"/>
      </c>
      <c r="AF84" s="399">
        <f t="shared" si="29"/>
      </c>
      <c r="AG84" s="399">
        <f t="shared" si="29"/>
      </c>
      <c r="AH84" s="399">
        <f t="shared" si="29"/>
      </c>
      <c r="AI84" s="399">
        <f t="shared" si="30"/>
      </c>
      <c r="AJ84" s="399">
        <f t="shared" si="31"/>
      </c>
      <c r="AK84" s="399">
        <f t="shared" si="32"/>
      </c>
      <c r="AL84" s="399" t="str">
        <f t="shared" si="28"/>
        <v>так</v>
      </c>
      <c r="AM84" s="399">
        <f t="shared" si="28"/>
      </c>
      <c r="AN84" s="399">
        <f t="shared" si="28"/>
      </c>
      <c r="AO84" s="399">
        <f t="shared" si="28"/>
      </c>
      <c r="AP84" s="732"/>
    </row>
    <row r="85" spans="1:42" s="688" customFormat="1" ht="27" customHeight="1">
      <c r="A85" s="693" t="s">
        <v>542</v>
      </c>
      <c r="B85" s="1001" t="s">
        <v>536</v>
      </c>
      <c r="C85" s="967"/>
      <c r="D85" s="706" t="s">
        <v>568</v>
      </c>
      <c r="E85" s="706"/>
      <c r="F85" s="968"/>
      <c r="G85" s="938">
        <v>1.5</v>
      </c>
      <c r="H85" s="952">
        <v>45</v>
      </c>
      <c r="I85" s="706">
        <v>18</v>
      </c>
      <c r="J85" s="706"/>
      <c r="K85" s="706"/>
      <c r="L85" s="706">
        <v>18</v>
      </c>
      <c r="M85" s="953">
        <v>27</v>
      </c>
      <c r="N85" s="967"/>
      <c r="O85" s="908"/>
      <c r="P85" s="968"/>
      <c r="Q85" s="952"/>
      <c r="R85" s="706"/>
      <c r="S85" s="953"/>
      <c r="T85" s="952"/>
      <c r="U85" s="706"/>
      <c r="V85" s="953">
        <v>2</v>
      </c>
      <c r="W85" s="809"/>
      <c r="X85" s="694"/>
      <c r="Y85" s="810"/>
      <c r="Z85" s="910"/>
      <c r="AA85" s="732"/>
      <c r="AB85" s="732"/>
      <c r="AC85" s="732"/>
      <c r="AE85" s="399">
        <f t="shared" si="29"/>
      </c>
      <c r="AF85" s="399">
        <f t="shared" si="29"/>
      </c>
      <c r="AG85" s="399">
        <f t="shared" si="29"/>
      </c>
      <c r="AH85" s="399">
        <f t="shared" si="29"/>
      </c>
      <c r="AI85" s="399">
        <f t="shared" si="30"/>
      </c>
      <c r="AJ85" s="399">
        <f t="shared" si="31"/>
      </c>
      <c r="AK85" s="399">
        <f t="shared" si="32"/>
      </c>
      <c r="AL85" s="399">
        <f t="shared" si="28"/>
      </c>
      <c r="AM85" s="399" t="str">
        <f t="shared" si="28"/>
        <v>так</v>
      </c>
      <c r="AN85" s="399">
        <f t="shared" si="28"/>
      </c>
      <c r="AO85" s="399">
        <f t="shared" si="28"/>
      </c>
      <c r="AP85" s="732"/>
    </row>
    <row r="86" spans="1:42" s="688" customFormat="1" ht="27" customHeight="1">
      <c r="A86" s="693" t="s">
        <v>196</v>
      </c>
      <c r="B86" s="998" t="s">
        <v>543</v>
      </c>
      <c r="C86" s="965"/>
      <c r="D86" s="706" t="s">
        <v>566</v>
      </c>
      <c r="E86" s="706"/>
      <c r="F86" s="992"/>
      <c r="G86" s="938">
        <v>1.5</v>
      </c>
      <c r="H86" s="952">
        <v>46</v>
      </c>
      <c r="I86" s="706">
        <v>16</v>
      </c>
      <c r="J86" s="706">
        <v>16</v>
      </c>
      <c r="K86" s="706"/>
      <c r="L86" s="706"/>
      <c r="M86" s="953">
        <v>29</v>
      </c>
      <c r="N86" s="965"/>
      <c r="O86" s="705"/>
      <c r="P86" s="966"/>
      <c r="Q86" s="952"/>
      <c r="R86" s="706"/>
      <c r="S86" s="953">
        <v>2</v>
      </c>
      <c r="T86" s="952"/>
      <c r="U86" s="706"/>
      <c r="V86" s="953"/>
      <c r="W86" s="809"/>
      <c r="X86" s="694"/>
      <c r="Y86" s="810"/>
      <c r="Z86" s="910"/>
      <c r="AA86" s="732"/>
      <c r="AB86" s="732"/>
      <c r="AC86" s="732"/>
      <c r="AE86" s="399">
        <f t="shared" si="29"/>
      </c>
      <c r="AF86" s="399">
        <f t="shared" si="29"/>
      </c>
      <c r="AG86" s="399">
        <f t="shared" si="29"/>
      </c>
      <c r="AH86" s="399">
        <f t="shared" si="29"/>
      </c>
      <c r="AI86" s="399">
        <f t="shared" si="30"/>
      </c>
      <c r="AJ86" s="399" t="str">
        <f t="shared" si="31"/>
        <v>так</v>
      </c>
      <c r="AK86" s="399">
        <f t="shared" si="32"/>
      </c>
      <c r="AL86" s="399">
        <f t="shared" si="28"/>
      </c>
      <c r="AM86" s="399">
        <f t="shared" si="28"/>
      </c>
      <c r="AN86" s="399">
        <f t="shared" si="28"/>
      </c>
      <c r="AO86" s="399">
        <f t="shared" si="28"/>
      </c>
      <c r="AP86" s="732"/>
    </row>
    <row r="87" spans="1:42" s="704" customFormat="1" ht="31.5" customHeight="1">
      <c r="A87" s="695" t="s">
        <v>197</v>
      </c>
      <c r="B87" s="1002" t="s">
        <v>544</v>
      </c>
      <c r="C87" s="696"/>
      <c r="D87" s="697" t="s">
        <v>567</v>
      </c>
      <c r="E87" s="697"/>
      <c r="F87" s="698"/>
      <c r="G87" s="699">
        <v>1.5</v>
      </c>
      <c r="H87" s="956">
        <f>G87*30</f>
        <v>45</v>
      </c>
      <c r="I87" s="615">
        <v>16</v>
      </c>
      <c r="J87" s="615">
        <v>16</v>
      </c>
      <c r="K87" s="615"/>
      <c r="L87" s="615"/>
      <c r="M87" s="700">
        <v>29</v>
      </c>
      <c r="N87" s="696"/>
      <c r="O87" s="697"/>
      <c r="P87" s="698"/>
      <c r="Q87" s="701"/>
      <c r="R87" s="615"/>
      <c r="S87" s="700"/>
      <c r="T87" s="702"/>
      <c r="U87" s="703">
        <v>1.5</v>
      </c>
      <c r="V87" s="700"/>
      <c r="W87" s="988"/>
      <c r="X87" s="616"/>
      <c r="Y87" s="918"/>
      <c r="Z87" s="911"/>
      <c r="AA87" s="733"/>
      <c r="AB87" s="733"/>
      <c r="AC87" s="733"/>
      <c r="AE87" s="399">
        <f t="shared" si="29"/>
      </c>
      <c r="AF87" s="399">
        <f t="shared" si="29"/>
      </c>
      <c r="AG87" s="399">
        <f t="shared" si="29"/>
      </c>
      <c r="AH87" s="399">
        <f t="shared" si="29"/>
      </c>
      <c r="AI87" s="399">
        <f t="shared" si="30"/>
      </c>
      <c r="AJ87" s="399">
        <f t="shared" si="31"/>
      </c>
      <c r="AK87" s="399">
        <f t="shared" si="32"/>
      </c>
      <c r="AL87" s="399" t="str">
        <f t="shared" si="28"/>
        <v>так</v>
      </c>
      <c r="AM87" s="399">
        <f t="shared" si="28"/>
      </c>
      <c r="AN87" s="399">
        <f t="shared" si="28"/>
      </c>
      <c r="AO87" s="399">
        <f t="shared" si="28"/>
      </c>
      <c r="AP87" s="733"/>
    </row>
    <row r="88" spans="1:42" s="688" customFormat="1" ht="27" customHeight="1">
      <c r="A88" s="693" t="s">
        <v>198</v>
      </c>
      <c r="B88" s="998" t="s">
        <v>155</v>
      </c>
      <c r="C88" s="965"/>
      <c r="D88" s="706">
        <v>5</v>
      </c>
      <c r="E88" s="706"/>
      <c r="F88" s="953"/>
      <c r="G88" s="938">
        <v>1.5</v>
      </c>
      <c r="H88" s="952">
        <v>45</v>
      </c>
      <c r="I88" s="706">
        <v>20</v>
      </c>
      <c r="J88" s="706">
        <v>14</v>
      </c>
      <c r="K88" s="706"/>
      <c r="L88" s="706">
        <v>6</v>
      </c>
      <c r="M88" s="953">
        <v>25</v>
      </c>
      <c r="N88" s="965"/>
      <c r="O88" s="705"/>
      <c r="P88" s="966"/>
      <c r="Q88" s="952"/>
      <c r="R88" s="706"/>
      <c r="S88" s="953"/>
      <c r="T88" s="952">
        <v>1.5</v>
      </c>
      <c r="U88" s="706"/>
      <c r="V88" s="953"/>
      <c r="W88" s="809"/>
      <c r="X88" s="694"/>
      <c r="Y88" s="810"/>
      <c r="Z88" s="910"/>
      <c r="AA88" s="732"/>
      <c r="AB88" s="732"/>
      <c r="AC88" s="732"/>
      <c r="AE88" s="399">
        <f t="shared" si="29"/>
      </c>
      <c r="AF88" s="399">
        <f t="shared" si="29"/>
      </c>
      <c r="AG88" s="399">
        <f t="shared" si="29"/>
      </c>
      <c r="AH88" s="399">
        <f t="shared" si="29"/>
      </c>
      <c r="AI88" s="399">
        <f t="shared" si="30"/>
      </c>
      <c r="AJ88" s="399">
        <f t="shared" si="31"/>
      </c>
      <c r="AK88" s="399" t="str">
        <f t="shared" si="32"/>
        <v>так</v>
      </c>
      <c r="AL88" s="399">
        <f t="shared" si="28"/>
      </c>
      <c r="AM88" s="399">
        <f t="shared" si="28"/>
      </c>
      <c r="AN88" s="399">
        <f t="shared" si="28"/>
      </c>
      <c r="AO88" s="399">
        <f t="shared" si="28"/>
      </c>
      <c r="AP88" s="732"/>
    </row>
    <row r="89" spans="1:42" s="688" customFormat="1" ht="25.5" customHeight="1">
      <c r="A89" s="693" t="s">
        <v>199</v>
      </c>
      <c r="B89" s="1003" t="s">
        <v>45</v>
      </c>
      <c r="C89" s="965"/>
      <c r="D89" s="706">
        <v>5</v>
      </c>
      <c r="E89" s="706"/>
      <c r="F89" s="953"/>
      <c r="G89" s="938">
        <v>1.5</v>
      </c>
      <c r="H89" s="952">
        <v>45</v>
      </c>
      <c r="I89" s="706">
        <v>20</v>
      </c>
      <c r="J89" s="706">
        <v>14</v>
      </c>
      <c r="K89" s="706"/>
      <c r="L89" s="706">
        <v>6</v>
      </c>
      <c r="M89" s="953">
        <v>25</v>
      </c>
      <c r="N89" s="965"/>
      <c r="O89" s="705"/>
      <c r="P89" s="966"/>
      <c r="Q89" s="952"/>
      <c r="R89" s="706"/>
      <c r="S89" s="953"/>
      <c r="T89" s="952">
        <v>1.5</v>
      </c>
      <c r="U89" s="706"/>
      <c r="V89" s="953"/>
      <c r="W89" s="809"/>
      <c r="X89" s="694"/>
      <c r="Y89" s="810"/>
      <c r="Z89" s="910"/>
      <c r="AA89" s="732"/>
      <c r="AB89" s="732"/>
      <c r="AC89" s="732"/>
      <c r="AE89" s="399">
        <f t="shared" si="29"/>
      </c>
      <c r="AF89" s="399">
        <f t="shared" si="29"/>
      </c>
      <c r="AG89" s="399">
        <f t="shared" si="29"/>
      </c>
      <c r="AH89" s="399">
        <f t="shared" si="29"/>
      </c>
      <c r="AI89" s="399">
        <f t="shared" si="30"/>
      </c>
      <c r="AJ89" s="399">
        <f t="shared" si="31"/>
      </c>
      <c r="AK89" s="399" t="str">
        <f t="shared" si="32"/>
        <v>так</v>
      </c>
      <c r="AL89" s="399">
        <f t="shared" si="28"/>
      </c>
      <c r="AM89" s="399">
        <f t="shared" si="28"/>
      </c>
      <c r="AN89" s="399">
        <f t="shared" si="28"/>
      </c>
      <c r="AO89" s="399">
        <f t="shared" si="28"/>
      </c>
      <c r="AP89" s="732"/>
    </row>
    <row r="90" spans="1:42" s="688" customFormat="1" ht="21.75" customHeight="1">
      <c r="A90" s="693" t="s">
        <v>200</v>
      </c>
      <c r="B90" s="1003" t="s">
        <v>545</v>
      </c>
      <c r="C90" s="965"/>
      <c r="D90" s="706">
        <v>5</v>
      </c>
      <c r="E90" s="706"/>
      <c r="F90" s="953"/>
      <c r="G90" s="938">
        <v>1.5</v>
      </c>
      <c r="H90" s="952">
        <v>45</v>
      </c>
      <c r="I90" s="706">
        <v>20</v>
      </c>
      <c r="J90" s="706">
        <v>14</v>
      </c>
      <c r="K90" s="706"/>
      <c r="L90" s="706">
        <v>6</v>
      </c>
      <c r="M90" s="953">
        <v>25</v>
      </c>
      <c r="N90" s="965"/>
      <c r="O90" s="705"/>
      <c r="P90" s="966"/>
      <c r="Q90" s="952"/>
      <c r="R90" s="706"/>
      <c r="S90" s="953"/>
      <c r="T90" s="952">
        <v>1.5</v>
      </c>
      <c r="U90" s="908"/>
      <c r="V90" s="968"/>
      <c r="W90" s="809"/>
      <c r="X90" s="694"/>
      <c r="Y90" s="810"/>
      <c r="Z90" s="910"/>
      <c r="AA90" s="732"/>
      <c r="AB90" s="732"/>
      <c r="AC90" s="732"/>
      <c r="AE90" s="399">
        <f t="shared" si="29"/>
      </c>
      <c r="AF90" s="399">
        <f t="shared" si="29"/>
      </c>
      <c r="AG90" s="399">
        <f t="shared" si="29"/>
      </c>
      <c r="AH90" s="399">
        <f t="shared" si="29"/>
      </c>
      <c r="AI90" s="399">
        <f t="shared" si="30"/>
      </c>
      <c r="AJ90" s="399">
        <f t="shared" si="31"/>
      </c>
      <c r="AK90" s="399" t="str">
        <f t="shared" si="32"/>
        <v>так</v>
      </c>
      <c r="AL90" s="399">
        <f t="shared" si="28"/>
      </c>
      <c r="AM90" s="399">
        <f t="shared" si="28"/>
      </c>
      <c r="AN90" s="399">
        <f t="shared" si="28"/>
      </c>
      <c r="AO90" s="399">
        <f t="shared" si="28"/>
      </c>
      <c r="AP90" s="732"/>
    </row>
    <row r="91" spans="1:42" s="688" customFormat="1" ht="21.75" customHeight="1">
      <c r="A91" s="693" t="s">
        <v>546</v>
      </c>
      <c r="B91" s="1003" t="s">
        <v>547</v>
      </c>
      <c r="C91" s="965"/>
      <c r="D91" s="706" t="s">
        <v>566</v>
      </c>
      <c r="E91" s="706"/>
      <c r="F91" s="991"/>
      <c r="G91" s="938">
        <v>1.5</v>
      </c>
      <c r="H91" s="952">
        <f>G91*30</f>
        <v>45</v>
      </c>
      <c r="I91" s="706">
        <v>16</v>
      </c>
      <c r="J91" s="706">
        <v>16</v>
      </c>
      <c r="K91" s="706"/>
      <c r="L91" s="706"/>
      <c r="M91" s="953">
        <v>29</v>
      </c>
      <c r="N91" s="965"/>
      <c r="O91" s="705"/>
      <c r="P91" s="966"/>
      <c r="Q91" s="952"/>
      <c r="R91" s="706"/>
      <c r="S91" s="953">
        <v>2</v>
      </c>
      <c r="T91" s="952"/>
      <c r="U91" s="706"/>
      <c r="V91" s="953"/>
      <c r="W91" s="809"/>
      <c r="X91" s="694"/>
      <c r="Y91" s="810"/>
      <c r="Z91" s="910"/>
      <c r="AA91" s="732"/>
      <c r="AB91" s="732"/>
      <c r="AC91" s="732"/>
      <c r="AE91" s="399">
        <f t="shared" si="29"/>
      </c>
      <c r="AF91" s="399">
        <f t="shared" si="29"/>
      </c>
      <c r="AG91" s="399">
        <f t="shared" si="29"/>
      </c>
      <c r="AH91" s="399">
        <f t="shared" si="29"/>
      </c>
      <c r="AI91" s="399">
        <f t="shared" si="30"/>
      </c>
      <c r="AJ91" s="399" t="str">
        <f t="shared" si="31"/>
        <v>так</v>
      </c>
      <c r="AK91" s="399">
        <f t="shared" si="32"/>
      </c>
      <c r="AL91" s="399">
        <f t="shared" si="28"/>
      </c>
      <c r="AM91" s="399">
        <f t="shared" si="28"/>
      </c>
      <c r="AN91" s="399">
        <f t="shared" si="28"/>
      </c>
      <c r="AO91" s="399">
        <f t="shared" si="28"/>
      </c>
      <c r="AP91" s="732"/>
    </row>
    <row r="92" spans="1:42" s="688" customFormat="1" ht="21.75" customHeight="1">
      <c r="A92" s="693" t="s">
        <v>548</v>
      </c>
      <c r="B92" s="1003" t="s">
        <v>549</v>
      </c>
      <c r="C92" s="965"/>
      <c r="D92" s="706" t="s">
        <v>568</v>
      </c>
      <c r="E92" s="706"/>
      <c r="F92" s="991"/>
      <c r="G92" s="938">
        <v>1.5</v>
      </c>
      <c r="H92" s="952">
        <v>45</v>
      </c>
      <c r="I92" s="706">
        <v>18</v>
      </c>
      <c r="J92" s="706">
        <v>9</v>
      </c>
      <c r="K92" s="706"/>
      <c r="L92" s="706">
        <v>9</v>
      </c>
      <c r="M92" s="953">
        <v>27</v>
      </c>
      <c r="N92" s="965"/>
      <c r="O92" s="705"/>
      <c r="P92" s="966"/>
      <c r="Q92" s="952"/>
      <c r="R92" s="706"/>
      <c r="S92" s="953"/>
      <c r="T92" s="952"/>
      <c r="U92" s="706"/>
      <c r="V92" s="953">
        <v>2</v>
      </c>
      <c r="W92" s="809"/>
      <c r="X92" s="694"/>
      <c r="Y92" s="810"/>
      <c r="Z92" s="910"/>
      <c r="AA92" s="732"/>
      <c r="AB92" s="732"/>
      <c r="AC92" s="732"/>
      <c r="AE92" s="399">
        <f t="shared" si="29"/>
      </c>
      <c r="AF92" s="399">
        <f t="shared" si="29"/>
      </c>
      <c r="AG92" s="399">
        <f t="shared" si="29"/>
      </c>
      <c r="AH92" s="399">
        <f t="shared" si="29"/>
      </c>
      <c r="AI92" s="399">
        <f t="shared" si="30"/>
      </c>
      <c r="AJ92" s="399">
        <f t="shared" si="31"/>
      </c>
      <c r="AK92" s="399">
        <f t="shared" si="32"/>
      </c>
      <c r="AL92" s="399">
        <f t="shared" si="28"/>
      </c>
      <c r="AM92" s="399" t="str">
        <f t="shared" si="28"/>
        <v>так</v>
      </c>
      <c r="AN92" s="399">
        <f t="shared" si="28"/>
      </c>
      <c r="AO92" s="399">
        <f t="shared" si="28"/>
      </c>
      <c r="AP92" s="732"/>
    </row>
    <row r="93" spans="1:42" s="688" customFormat="1" ht="21.75" customHeight="1">
      <c r="A93" s="695" t="s">
        <v>550</v>
      </c>
      <c r="B93" s="1004" t="s">
        <v>551</v>
      </c>
      <c r="C93" s="969"/>
      <c r="D93" s="615" t="s">
        <v>568</v>
      </c>
      <c r="E93" s="615"/>
      <c r="F93" s="993"/>
      <c r="G93" s="940">
        <v>1.5</v>
      </c>
      <c r="H93" s="701">
        <v>45</v>
      </c>
      <c r="I93" s="615">
        <v>18</v>
      </c>
      <c r="J93" s="615">
        <v>9</v>
      </c>
      <c r="K93" s="615"/>
      <c r="L93" s="615">
        <v>9</v>
      </c>
      <c r="M93" s="700">
        <v>27</v>
      </c>
      <c r="N93" s="969"/>
      <c r="O93" s="614"/>
      <c r="P93" s="970"/>
      <c r="Q93" s="701"/>
      <c r="R93" s="615"/>
      <c r="S93" s="700"/>
      <c r="T93" s="701"/>
      <c r="U93" s="615"/>
      <c r="V93" s="700">
        <v>2</v>
      </c>
      <c r="W93" s="988"/>
      <c r="X93" s="616"/>
      <c r="Y93" s="918"/>
      <c r="Z93" s="910"/>
      <c r="AA93" s="732"/>
      <c r="AB93" s="732"/>
      <c r="AC93" s="732"/>
      <c r="AE93" s="399">
        <f t="shared" si="29"/>
      </c>
      <c r="AF93" s="399">
        <f t="shared" si="29"/>
      </c>
      <c r="AG93" s="399">
        <f t="shared" si="29"/>
      </c>
      <c r="AH93" s="399">
        <f t="shared" si="29"/>
      </c>
      <c r="AI93" s="399">
        <f t="shared" si="30"/>
      </c>
      <c r="AJ93" s="399">
        <f t="shared" si="31"/>
      </c>
      <c r="AK93" s="399">
        <f t="shared" si="32"/>
      </c>
      <c r="AL93" s="399">
        <f t="shared" si="28"/>
      </c>
      <c r="AM93" s="399" t="str">
        <f t="shared" si="28"/>
        <v>так</v>
      </c>
      <c r="AN93" s="399">
        <f t="shared" si="28"/>
      </c>
      <c r="AO93" s="399">
        <f t="shared" si="28"/>
      </c>
      <c r="AP93" s="732"/>
    </row>
    <row r="94" spans="1:42" s="688" customFormat="1" ht="21.75" customHeight="1">
      <c r="A94" s="1007" t="s">
        <v>552</v>
      </c>
      <c r="B94" s="1005" t="s">
        <v>87</v>
      </c>
      <c r="C94" s="988"/>
      <c r="D94" s="616" t="s">
        <v>568</v>
      </c>
      <c r="E94" s="616"/>
      <c r="F94" s="994"/>
      <c r="G94" s="940">
        <v>1.5</v>
      </c>
      <c r="H94" s="701">
        <v>45</v>
      </c>
      <c r="I94" s="615">
        <v>18</v>
      </c>
      <c r="J94" s="615">
        <v>9</v>
      </c>
      <c r="K94" s="615"/>
      <c r="L94" s="615">
        <v>9</v>
      </c>
      <c r="M94" s="700">
        <v>27</v>
      </c>
      <c r="N94" s="969"/>
      <c r="O94" s="614"/>
      <c r="P94" s="970"/>
      <c r="Q94" s="701"/>
      <c r="R94" s="615"/>
      <c r="S94" s="700"/>
      <c r="T94" s="701"/>
      <c r="U94" s="615"/>
      <c r="V94" s="700">
        <v>2</v>
      </c>
      <c r="W94" s="988"/>
      <c r="X94" s="616"/>
      <c r="Y94" s="918"/>
      <c r="Z94" s="910"/>
      <c r="AA94" s="732"/>
      <c r="AB94" s="732"/>
      <c r="AC94" s="732"/>
      <c r="AE94" s="399">
        <f t="shared" si="29"/>
      </c>
      <c r="AF94" s="399">
        <f t="shared" si="29"/>
      </c>
      <c r="AG94" s="399">
        <f t="shared" si="29"/>
      </c>
      <c r="AH94" s="399">
        <f t="shared" si="29"/>
      </c>
      <c r="AI94" s="399">
        <f t="shared" si="30"/>
      </c>
      <c r="AJ94" s="399">
        <f t="shared" si="31"/>
      </c>
      <c r="AK94" s="399">
        <f t="shared" si="32"/>
      </c>
      <c r="AL94" s="399">
        <f t="shared" si="28"/>
      </c>
      <c r="AM94" s="399" t="str">
        <f t="shared" si="28"/>
        <v>так</v>
      </c>
      <c r="AN94" s="399">
        <f t="shared" si="28"/>
      </c>
      <c r="AO94" s="399">
        <f t="shared" si="28"/>
      </c>
      <c r="AP94" s="732"/>
    </row>
    <row r="95" spans="1:42" s="688" customFormat="1" ht="21.75" customHeight="1" thickBot="1">
      <c r="A95" s="1008" t="s">
        <v>553</v>
      </c>
      <c r="B95" s="1006" t="s">
        <v>46</v>
      </c>
      <c r="C95" s="989"/>
      <c r="D95" s="919" t="s">
        <v>565</v>
      </c>
      <c r="E95" s="919"/>
      <c r="F95" s="995"/>
      <c r="G95" s="941">
        <v>1.5</v>
      </c>
      <c r="H95" s="957">
        <v>45</v>
      </c>
      <c r="I95" s="920">
        <v>16</v>
      </c>
      <c r="J95" s="920">
        <v>16</v>
      </c>
      <c r="K95" s="920"/>
      <c r="L95" s="920"/>
      <c r="M95" s="958">
        <v>29</v>
      </c>
      <c r="N95" s="971"/>
      <c r="O95" s="921"/>
      <c r="P95" s="972"/>
      <c r="Q95" s="957"/>
      <c r="R95" s="920">
        <v>2</v>
      </c>
      <c r="S95" s="980"/>
      <c r="T95" s="982"/>
      <c r="U95" s="920"/>
      <c r="V95" s="958"/>
      <c r="W95" s="989"/>
      <c r="X95" s="919"/>
      <c r="Y95" s="922"/>
      <c r="Z95" s="910"/>
      <c r="AA95" s="732"/>
      <c r="AB95" s="732"/>
      <c r="AC95" s="732"/>
      <c r="AE95" s="399">
        <f t="shared" si="29"/>
      </c>
      <c r="AF95" s="399">
        <f t="shared" si="29"/>
      </c>
      <c r="AG95" s="399">
        <f t="shared" si="29"/>
      </c>
      <c r="AH95" s="399">
        <f t="shared" si="29"/>
      </c>
      <c r="AI95" s="399" t="str">
        <f t="shared" si="30"/>
        <v>так</v>
      </c>
      <c r="AJ95" s="399">
        <f t="shared" si="31"/>
      </c>
      <c r="AK95" s="399">
        <f t="shared" si="32"/>
      </c>
      <c r="AL95" s="399">
        <f t="shared" si="28"/>
      </c>
      <c r="AM95" s="399">
        <f t="shared" si="28"/>
      </c>
      <c r="AN95" s="399">
        <f t="shared" si="28"/>
      </c>
      <c r="AO95" s="399">
        <f t="shared" si="28"/>
      </c>
      <c r="AP95" s="732"/>
    </row>
    <row r="96" spans="1:42" s="17" customFormat="1" ht="21" customHeight="1">
      <c r="A96" s="2791" t="s">
        <v>317</v>
      </c>
      <c r="B96" s="2792"/>
      <c r="C96" s="2792"/>
      <c r="D96" s="2792"/>
      <c r="E96" s="2792"/>
      <c r="F96" s="2792"/>
      <c r="G96" s="2792"/>
      <c r="H96" s="2792"/>
      <c r="I96" s="2792"/>
      <c r="J96" s="2792"/>
      <c r="K96" s="2792"/>
      <c r="L96" s="2792"/>
      <c r="M96" s="2792"/>
      <c r="N96" s="2792"/>
      <c r="O96" s="2792"/>
      <c r="P96" s="2792"/>
      <c r="Q96" s="2792"/>
      <c r="R96" s="2792"/>
      <c r="S96" s="2792"/>
      <c r="T96" s="2792"/>
      <c r="U96" s="2792"/>
      <c r="V96" s="2792"/>
      <c r="W96" s="2792"/>
      <c r="X96" s="2792"/>
      <c r="Y96" s="2793"/>
      <c r="Z96" s="399"/>
      <c r="AA96" s="399"/>
      <c r="AB96" s="399"/>
      <c r="AC96" s="399"/>
      <c r="AE96" s="399">
        <f t="shared" si="29"/>
      </c>
      <c r="AF96" s="399">
        <f t="shared" si="29"/>
      </c>
      <c r="AG96" s="399">
        <f t="shared" si="29"/>
      </c>
      <c r="AH96" s="399">
        <f t="shared" si="29"/>
      </c>
      <c r="AI96" s="399">
        <f t="shared" si="30"/>
      </c>
      <c r="AJ96" s="399">
        <f t="shared" si="31"/>
      </c>
      <c r="AK96" s="399">
        <f t="shared" si="32"/>
      </c>
      <c r="AL96" s="399">
        <f t="shared" si="28"/>
      </c>
      <c r="AM96" s="399">
        <f t="shared" si="28"/>
      </c>
      <c r="AN96" s="399">
        <f t="shared" si="28"/>
      </c>
      <c r="AO96" s="399">
        <f t="shared" si="28"/>
      </c>
      <c r="AP96" s="399"/>
    </row>
    <row r="97" spans="1:42" s="17" customFormat="1" ht="19.5" customHeight="1" thickBot="1">
      <c r="A97" s="2801" t="s">
        <v>416</v>
      </c>
      <c r="B97" s="2802"/>
      <c r="C97" s="2802"/>
      <c r="D97" s="2802"/>
      <c r="E97" s="2802"/>
      <c r="F97" s="2802"/>
      <c r="G97" s="2802"/>
      <c r="H97" s="2802"/>
      <c r="I97" s="2802"/>
      <c r="J97" s="2802"/>
      <c r="K97" s="2802"/>
      <c r="L97" s="2802"/>
      <c r="M97" s="2802"/>
      <c r="N97" s="2802"/>
      <c r="O97" s="2802"/>
      <c r="P97" s="2802"/>
      <c r="Q97" s="2802"/>
      <c r="R97" s="2802"/>
      <c r="S97" s="2802"/>
      <c r="T97" s="2802"/>
      <c r="U97" s="2802"/>
      <c r="V97" s="2802"/>
      <c r="W97" s="2802"/>
      <c r="X97" s="2802"/>
      <c r="Y97" s="2803"/>
      <c r="Z97" s="399"/>
      <c r="AA97" s="399"/>
      <c r="AB97" s="399"/>
      <c r="AC97" s="399"/>
      <c r="AE97" s="399">
        <f t="shared" si="29"/>
      </c>
      <c r="AF97" s="399">
        <f t="shared" si="29"/>
      </c>
      <c r="AG97" s="399">
        <f t="shared" si="29"/>
      </c>
      <c r="AH97" s="399">
        <f t="shared" si="29"/>
      </c>
      <c r="AI97" s="399">
        <f t="shared" si="30"/>
      </c>
      <c r="AJ97" s="399">
        <f t="shared" si="31"/>
      </c>
      <c r="AK97" s="399">
        <f t="shared" si="32"/>
      </c>
      <c r="AL97" s="399">
        <f t="shared" si="28"/>
      </c>
      <c r="AM97" s="399">
        <f t="shared" si="28"/>
      </c>
      <c r="AN97" s="399">
        <f t="shared" si="28"/>
      </c>
      <c r="AO97" s="399">
        <f t="shared" si="28"/>
      </c>
      <c r="AP97" s="399"/>
    </row>
    <row r="98" spans="1:42" s="17" customFormat="1" ht="35.25" customHeight="1">
      <c r="A98" s="385" t="s">
        <v>379</v>
      </c>
      <c r="B98" s="384" t="s">
        <v>47</v>
      </c>
      <c r="C98" s="368">
        <v>5</v>
      </c>
      <c r="D98" s="369"/>
      <c r="E98" s="369"/>
      <c r="F98" s="370"/>
      <c r="G98" s="371">
        <v>4</v>
      </c>
      <c r="H98" s="372">
        <f>G98*30</f>
        <v>120</v>
      </c>
      <c r="I98" s="373">
        <f>J98+K98+L98</f>
        <v>60</v>
      </c>
      <c r="J98" s="374">
        <v>30</v>
      </c>
      <c r="K98" s="375">
        <v>15</v>
      </c>
      <c r="L98" s="375">
        <v>15</v>
      </c>
      <c r="M98" s="376">
        <f>H98-I98</f>
        <v>60</v>
      </c>
      <c r="N98" s="377"/>
      <c r="O98" s="378"/>
      <c r="P98" s="379"/>
      <c r="Q98" s="377"/>
      <c r="R98" s="380"/>
      <c r="S98" s="379"/>
      <c r="T98" s="381">
        <v>4</v>
      </c>
      <c r="U98" s="378"/>
      <c r="V98" s="382"/>
      <c r="W98" s="377"/>
      <c r="X98" s="380"/>
      <c r="Y98" s="719"/>
      <c r="Z98" s="399"/>
      <c r="AA98" s="399"/>
      <c r="AB98" s="399"/>
      <c r="AC98" s="399"/>
      <c r="AE98" s="399">
        <f t="shared" si="29"/>
      </c>
      <c r="AF98" s="399">
        <f t="shared" si="29"/>
      </c>
      <c r="AG98" s="399">
        <f t="shared" si="29"/>
      </c>
      <c r="AH98" s="399">
        <f t="shared" si="29"/>
      </c>
      <c r="AI98" s="399">
        <f t="shared" si="30"/>
      </c>
      <c r="AJ98" s="399">
        <f t="shared" si="31"/>
      </c>
      <c r="AK98" s="399" t="str">
        <f t="shared" si="32"/>
        <v>так</v>
      </c>
      <c r="AL98" s="399">
        <f t="shared" si="28"/>
      </c>
      <c r="AM98" s="399">
        <f t="shared" si="28"/>
      </c>
      <c r="AN98" s="399">
        <f t="shared" si="28"/>
      </c>
      <c r="AO98" s="399">
        <f t="shared" si="28"/>
      </c>
      <c r="AP98" s="399"/>
    </row>
    <row r="99" spans="1:42" s="17" customFormat="1" ht="31.5" customHeight="1">
      <c r="A99" s="383" t="s">
        <v>380</v>
      </c>
      <c r="B99" s="355" t="s">
        <v>48</v>
      </c>
      <c r="C99" s="356" t="s">
        <v>567</v>
      </c>
      <c r="D99" s="357"/>
      <c r="E99" s="357"/>
      <c r="F99" s="358"/>
      <c r="G99" s="359">
        <v>3</v>
      </c>
      <c r="H99" s="360">
        <f aca="true" t="shared" si="33" ref="H99:H104">$G99*30</f>
        <v>90</v>
      </c>
      <c r="I99" s="361">
        <f aca="true" t="shared" si="34" ref="I99:I104">SUM($J99:$L99)</f>
        <v>45</v>
      </c>
      <c r="J99" s="310">
        <v>27</v>
      </c>
      <c r="K99" s="362">
        <v>9</v>
      </c>
      <c r="L99" s="362">
        <v>9</v>
      </c>
      <c r="M99" s="289">
        <f aca="true" t="shared" si="35" ref="M99:M104">$H99-$I99</f>
        <v>45</v>
      </c>
      <c r="N99" s="363"/>
      <c r="O99" s="364"/>
      <c r="P99" s="365"/>
      <c r="Q99" s="366"/>
      <c r="R99" s="357"/>
      <c r="S99" s="365"/>
      <c r="T99" s="363"/>
      <c r="U99" s="364">
        <v>5</v>
      </c>
      <c r="V99" s="367"/>
      <c r="W99" s="366"/>
      <c r="X99" s="357"/>
      <c r="Y99" s="717"/>
      <c r="Z99" s="399"/>
      <c r="AA99" s="399"/>
      <c r="AB99" s="399"/>
      <c r="AC99" s="399"/>
      <c r="AE99" s="399">
        <f t="shared" si="29"/>
      </c>
      <c r="AF99" s="399">
        <f t="shared" si="29"/>
      </c>
      <c r="AG99" s="399">
        <f t="shared" si="29"/>
      </c>
      <c r="AH99" s="399">
        <f t="shared" si="29"/>
      </c>
      <c r="AI99" s="399">
        <f t="shared" si="30"/>
      </c>
      <c r="AJ99" s="399">
        <f t="shared" si="31"/>
      </c>
      <c r="AK99" s="399">
        <f t="shared" si="32"/>
      </c>
      <c r="AL99" s="399" t="str">
        <f t="shared" si="28"/>
        <v>так</v>
      </c>
      <c r="AM99" s="399">
        <f t="shared" si="28"/>
      </c>
      <c r="AN99" s="399">
        <f t="shared" si="28"/>
      </c>
      <c r="AO99" s="399">
        <f t="shared" si="28"/>
      </c>
      <c r="AP99" s="399"/>
    </row>
    <row r="100" spans="1:42" s="17" customFormat="1" ht="16.5" customHeight="1">
      <c r="A100" s="383" t="s">
        <v>381</v>
      </c>
      <c r="B100" s="202" t="s">
        <v>49</v>
      </c>
      <c r="C100" s="205"/>
      <c r="D100" s="36"/>
      <c r="E100" s="36"/>
      <c r="F100" s="206"/>
      <c r="G100" s="817">
        <f>G101+G102</f>
        <v>7.5</v>
      </c>
      <c r="H100" s="279">
        <f t="shared" si="33"/>
        <v>225</v>
      </c>
      <c r="I100" s="405">
        <f>I101+I102</f>
        <v>126</v>
      </c>
      <c r="J100" s="405">
        <f>J101+J102</f>
        <v>60</v>
      </c>
      <c r="K100" s="405">
        <f>K101+K102</f>
        <v>15</v>
      </c>
      <c r="L100" s="405">
        <f>L101+L102</f>
        <v>51</v>
      </c>
      <c r="M100" s="405">
        <f>M101+M102</f>
        <v>99</v>
      </c>
      <c r="N100" s="214"/>
      <c r="O100" s="118"/>
      <c r="P100" s="197"/>
      <c r="Q100" s="217"/>
      <c r="R100" s="36"/>
      <c r="S100" s="197"/>
      <c r="T100" s="214"/>
      <c r="U100" s="118"/>
      <c r="V100" s="220"/>
      <c r="W100" s="217"/>
      <c r="X100" s="36"/>
      <c r="Y100" s="56"/>
      <c r="Z100" s="399"/>
      <c r="AA100" s="399"/>
      <c r="AB100" s="399"/>
      <c r="AC100" s="399"/>
      <c r="AE100" s="399">
        <f t="shared" si="29"/>
      </c>
      <c r="AF100" s="399">
        <f t="shared" si="29"/>
      </c>
      <c r="AG100" s="399">
        <f t="shared" si="29"/>
      </c>
      <c r="AH100" s="399">
        <f t="shared" si="29"/>
      </c>
      <c r="AI100" s="399">
        <f t="shared" si="30"/>
      </c>
      <c r="AJ100" s="399">
        <f t="shared" si="31"/>
      </c>
      <c r="AK100" s="399">
        <f t="shared" si="32"/>
      </c>
      <c r="AL100" s="399">
        <f t="shared" si="28"/>
      </c>
      <c r="AM100" s="399">
        <f t="shared" si="28"/>
      </c>
      <c r="AN100" s="399">
        <f t="shared" si="28"/>
      </c>
      <c r="AO100" s="399">
        <f t="shared" si="28"/>
      </c>
      <c r="AP100" s="399"/>
    </row>
    <row r="101" spans="1:42" s="17" customFormat="1" ht="16.5" customHeight="1">
      <c r="A101" s="383" t="s">
        <v>382</v>
      </c>
      <c r="B101" s="203" t="s">
        <v>49</v>
      </c>
      <c r="C101" s="207">
        <v>5</v>
      </c>
      <c r="D101" s="155"/>
      <c r="E101" s="155"/>
      <c r="F101" s="208"/>
      <c r="G101" s="263">
        <v>5.5</v>
      </c>
      <c r="H101" s="246">
        <f t="shared" si="33"/>
        <v>165</v>
      </c>
      <c r="I101" s="253">
        <f t="shared" si="34"/>
        <v>90</v>
      </c>
      <c r="J101" s="266">
        <v>60</v>
      </c>
      <c r="K101" s="267">
        <v>15</v>
      </c>
      <c r="L101" s="267">
        <v>15</v>
      </c>
      <c r="M101" s="251">
        <f t="shared" si="35"/>
        <v>75</v>
      </c>
      <c r="N101" s="215"/>
      <c r="O101" s="84"/>
      <c r="P101" s="198"/>
      <c r="Q101" s="215"/>
      <c r="R101" s="149"/>
      <c r="S101" s="198"/>
      <c r="T101" s="216">
        <v>6</v>
      </c>
      <c r="U101" s="84"/>
      <c r="V101" s="200"/>
      <c r="W101" s="215"/>
      <c r="X101" s="149"/>
      <c r="Y101" s="150"/>
      <c r="Z101" s="399"/>
      <c r="AA101" s="399"/>
      <c r="AB101" s="399"/>
      <c r="AC101" s="399"/>
      <c r="AE101" s="399">
        <f t="shared" si="29"/>
      </c>
      <c r="AF101" s="399">
        <f t="shared" si="29"/>
      </c>
      <c r="AG101" s="399">
        <f t="shared" si="29"/>
      </c>
      <c r="AH101" s="399">
        <f t="shared" si="29"/>
      </c>
      <c r="AI101" s="399">
        <f t="shared" si="30"/>
      </c>
      <c r="AJ101" s="399">
        <f t="shared" si="31"/>
      </c>
      <c r="AK101" s="399" t="str">
        <f t="shared" si="32"/>
        <v>так</v>
      </c>
      <c r="AL101" s="399">
        <f t="shared" si="28"/>
      </c>
      <c r="AM101" s="399">
        <f t="shared" si="28"/>
      </c>
      <c r="AN101" s="399">
        <f t="shared" si="28"/>
      </c>
      <c r="AO101" s="399">
        <f t="shared" si="28"/>
      </c>
      <c r="AP101" s="399"/>
    </row>
    <row r="102" spans="1:42" s="17" customFormat="1" ht="16.5" customHeight="1">
      <c r="A102" s="383" t="s">
        <v>383</v>
      </c>
      <c r="B102" s="203" t="s">
        <v>50</v>
      </c>
      <c r="C102" s="207"/>
      <c r="D102" s="155"/>
      <c r="E102" s="155"/>
      <c r="F102" s="208"/>
      <c r="G102" s="263">
        <v>2</v>
      </c>
      <c r="H102" s="264">
        <f>H103+H104</f>
        <v>60</v>
      </c>
      <c r="I102" s="265">
        <f>I103+I104</f>
        <v>36</v>
      </c>
      <c r="J102" s="265"/>
      <c r="K102" s="265"/>
      <c r="L102" s="265">
        <f>L103+L104</f>
        <v>36</v>
      </c>
      <c r="M102" s="265">
        <f>M103+M104</f>
        <v>24</v>
      </c>
      <c r="N102" s="215"/>
      <c r="O102" s="84"/>
      <c r="P102" s="198"/>
      <c r="Q102" s="215"/>
      <c r="R102" s="149"/>
      <c r="S102" s="198"/>
      <c r="T102" s="216"/>
      <c r="U102" s="84"/>
      <c r="V102" s="200"/>
      <c r="W102" s="215"/>
      <c r="X102" s="149"/>
      <c r="Y102" s="150"/>
      <c r="Z102" s="399"/>
      <c r="AA102" s="399"/>
      <c r="AB102" s="399"/>
      <c r="AC102" s="399"/>
      <c r="AE102" s="399">
        <f t="shared" si="29"/>
      </c>
      <c r="AF102" s="399">
        <f t="shared" si="29"/>
      </c>
      <c r="AG102" s="399">
        <f t="shared" si="29"/>
      </c>
      <c r="AH102" s="399">
        <f t="shared" si="29"/>
      </c>
      <c r="AI102" s="399">
        <f t="shared" si="30"/>
      </c>
      <c r="AJ102" s="399">
        <f t="shared" si="31"/>
      </c>
      <c r="AK102" s="399">
        <f t="shared" si="32"/>
      </c>
      <c r="AL102" s="399">
        <f t="shared" si="28"/>
      </c>
      <c r="AM102" s="399">
        <f t="shared" si="28"/>
      </c>
      <c r="AN102" s="399">
        <f t="shared" si="28"/>
      </c>
      <c r="AO102" s="399">
        <f t="shared" si="28"/>
      </c>
      <c r="AP102" s="399"/>
    </row>
    <row r="103" spans="1:42" s="17" customFormat="1" ht="16.5" customHeight="1">
      <c r="A103" s="383" t="s">
        <v>384</v>
      </c>
      <c r="B103" s="203" t="s">
        <v>50</v>
      </c>
      <c r="C103" s="207"/>
      <c r="D103" s="155"/>
      <c r="E103" s="155"/>
      <c r="F103" s="208"/>
      <c r="G103" s="213">
        <v>1</v>
      </c>
      <c r="H103" s="199">
        <f t="shared" si="33"/>
        <v>30</v>
      </c>
      <c r="I103" s="115">
        <f t="shared" si="34"/>
        <v>18</v>
      </c>
      <c r="J103" s="168"/>
      <c r="K103" s="169"/>
      <c r="L103" s="169">
        <v>18</v>
      </c>
      <c r="M103" s="178">
        <f t="shared" si="35"/>
        <v>12</v>
      </c>
      <c r="N103" s="215"/>
      <c r="O103" s="84"/>
      <c r="P103" s="198"/>
      <c r="Q103" s="215"/>
      <c r="R103" s="149"/>
      <c r="S103" s="198"/>
      <c r="T103" s="216"/>
      <c r="U103" s="84">
        <v>2</v>
      </c>
      <c r="V103" s="200"/>
      <c r="W103" s="215"/>
      <c r="X103" s="149"/>
      <c r="Y103" s="150"/>
      <c r="Z103" s="399"/>
      <c r="AA103" s="399"/>
      <c r="AB103" s="399"/>
      <c r="AC103" s="399"/>
      <c r="AE103" s="399">
        <f t="shared" si="29"/>
      </c>
      <c r="AF103" s="399">
        <f t="shared" si="29"/>
      </c>
      <c r="AG103" s="399">
        <f t="shared" si="29"/>
      </c>
      <c r="AH103" s="399">
        <f t="shared" si="29"/>
      </c>
      <c r="AI103" s="399">
        <f t="shared" si="30"/>
      </c>
      <c r="AJ103" s="399">
        <f t="shared" si="31"/>
      </c>
      <c r="AK103" s="399">
        <f t="shared" si="32"/>
      </c>
      <c r="AL103" s="399" t="str">
        <f t="shared" si="28"/>
        <v>так</v>
      </c>
      <c r="AM103" s="399">
        <f t="shared" si="28"/>
      </c>
      <c r="AN103" s="399">
        <f t="shared" si="28"/>
      </c>
      <c r="AO103" s="399">
        <f t="shared" si="28"/>
      </c>
      <c r="AP103" s="399"/>
    </row>
    <row r="104" spans="1:42" s="17" customFormat="1" ht="16.5" customHeight="1">
      <c r="A104" s="383" t="s">
        <v>385</v>
      </c>
      <c r="B104" s="203" t="s">
        <v>50</v>
      </c>
      <c r="C104" s="207"/>
      <c r="D104" s="155"/>
      <c r="E104" s="157" t="s">
        <v>568</v>
      </c>
      <c r="F104" s="208"/>
      <c r="G104" s="213">
        <v>1</v>
      </c>
      <c r="H104" s="199">
        <f t="shared" si="33"/>
        <v>30</v>
      </c>
      <c r="I104" s="115">
        <f t="shared" si="34"/>
        <v>18</v>
      </c>
      <c r="J104" s="156"/>
      <c r="K104" s="157"/>
      <c r="L104" s="157">
        <v>18</v>
      </c>
      <c r="M104" s="178">
        <f t="shared" si="35"/>
        <v>12</v>
      </c>
      <c r="N104" s="215"/>
      <c r="O104" s="83"/>
      <c r="P104" s="198"/>
      <c r="Q104" s="215"/>
      <c r="R104" s="149"/>
      <c r="S104" s="198"/>
      <c r="T104" s="216"/>
      <c r="U104" s="84"/>
      <c r="V104" s="200">
        <v>2</v>
      </c>
      <c r="W104" s="215"/>
      <c r="X104" s="149"/>
      <c r="Y104" s="150"/>
      <c r="Z104" s="399"/>
      <c r="AA104" s="399"/>
      <c r="AB104" s="399"/>
      <c r="AC104" s="399"/>
      <c r="AE104" s="399">
        <f t="shared" si="29"/>
      </c>
      <c r="AF104" s="399">
        <f t="shared" si="29"/>
      </c>
      <c r="AG104" s="399">
        <f t="shared" si="29"/>
      </c>
      <c r="AH104" s="399">
        <f t="shared" si="29"/>
      </c>
      <c r="AI104" s="399">
        <f t="shared" si="30"/>
      </c>
      <c r="AJ104" s="399">
        <f t="shared" si="31"/>
      </c>
      <c r="AK104" s="399">
        <f t="shared" si="32"/>
      </c>
      <c r="AL104" s="399">
        <f t="shared" si="28"/>
      </c>
      <c r="AM104" s="399" t="str">
        <f t="shared" si="28"/>
        <v>так</v>
      </c>
      <c r="AN104" s="399">
        <f t="shared" si="28"/>
      </c>
      <c r="AO104" s="399">
        <f t="shared" si="28"/>
      </c>
      <c r="AP104" s="399"/>
    </row>
    <row r="105" spans="1:42" s="17" customFormat="1" ht="30" customHeight="1">
      <c r="A105" s="383" t="s">
        <v>386</v>
      </c>
      <c r="B105" s="203" t="s">
        <v>51</v>
      </c>
      <c r="C105" s="207"/>
      <c r="D105" s="157"/>
      <c r="E105" s="157"/>
      <c r="F105" s="208"/>
      <c r="G105" s="263">
        <v>6.5</v>
      </c>
      <c r="H105" s="386">
        <f aca="true" t="shared" si="36" ref="H105:M105">SUM(H106+H107)</f>
        <v>195</v>
      </c>
      <c r="I105" s="387">
        <f t="shared" si="36"/>
        <v>105</v>
      </c>
      <c r="J105" s="387">
        <f t="shared" si="36"/>
        <v>57</v>
      </c>
      <c r="K105" s="387">
        <f t="shared" si="36"/>
        <v>33</v>
      </c>
      <c r="L105" s="387">
        <f t="shared" si="36"/>
        <v>15</v>
      </c>
      <c r="M105" s="388">
        <f t="shared" si="36"/>
        <v>90</v>
      </c>
      <c r="N105" s="268"/>
      <c r="O105" s="70"/>
      <c r="P105" s="1045"/>
      <c r="Q105" s="215"/>
      <c r="R105" s="149"/>
      <c r="S105" s="198"/>
      <c r="T105" s="215"/>
      <c r="U105" s="149"/>
      <c r="V105" s="198"/>
      <c r="W105" s="215"/>
      <c r="X105" s="149"/>
      <c r="Y105" s="150"/>
      <c r="Z105" s="399"/>
      <c r="AA105" s="399"/>
      <c r="AB105" s="399"/>
      <c r="AC105" s="399"/>
      <c r="AE105" s="399">
        <f t="shared" si="29"/>
      </c>
      <c r="AF105" s="399">
        <f t="shared" si="29"/>
      </c>
      <c r="AG105" s="399">
        <f t="shared" si="29"/>
      </c>
      <c r="AH105" s="399">
        <f t="shared" si="29"/>
      </c>
      <c r="AI105" s="399">
        <f t="shared" si="30"/>
      </c>
      <c r="AJ105" s="399">
        <f t="shared" si="31"/>
      </c>
      <c r="AK105" s="399">
        <f t="shared" si="32"/>
      </c>
      <c r="AL105" s="399">
        <f t="shared" si="28"/>
      </c>
      <c r="AM105" s="399">
        <f t="shared" si="28"/>
      </c>
      <c r="AN105" s="399">
        <f t="shared" si="28"/>
      </c>
      <c r="AO105" s="399">
        <f t="shared" si="28"/>
      </c>
      <c r="AP105" s="399"/>
    </row>
    <row r="106" spans="1:42" s="17" customFormat="1" ht="33.75" customHeight="1">
      <c r="A106" s="383" t="s">
        <v>397</v>
      </c>
      <c r="B106" s="203" t="s">
        <v>51</v>
      </c>
      <c r="C106" s="207"/>
      <c r="D106" s="157">
        <v>5</v>
      </c>
      <c r="E106" s="157"/>
      <c r="F106" s="208"/>
      <c r="G106" s="213">
        <v>3.5</v>
      </c>
      <c r="H106" s="199">
        <f>$G106*30</f>
        <v>105</v>
      </c>
      <c r="I106" s="115">
        <f>SUM($J106:$L106)</f>
        <v>60</v>
      </c>
      <c r="J106" s="168">
        <v>30</v>
      </c>
      <c r="K106" s="169">
        <v>15</v>
      </c>
      <c r="L106" s="169">
        <v>15</v>
      </c>
      <c r="M106" s="178">
        <f>$H106-$I106</f>
        <v>45</v>
      </c>
      <c r="N106" s="215"/>
      <c r="O106" s="143"/>
      <c r="P106" s="198"/>
      <c r="Q106" s="215"/>
      <c r="R106" s="149"/>
      <c r="S106" s="198"/>
      <c r="T106" s="216">
        <v>4</v>
      </c>
      <c r="U106" s="84"/>
      <c r="V106" s="200"/>
      <c r="W106" s="215"/>
      <c r="X106" s="149"/>
      <c r="Y106" s="150"/>
      <c r="Z106" s="399"/>
      <c r="AA106" s="399"/>
      <c r="AB106" s="399"/>
      <c r="AC106" s="399"/>
      <c r="AE106" s="399">
        <f t="shared" si="29"/>
      </c>
      <c r="AF106" s="399">
        <f t="shared" si="29"/>
      </c>
      <c r="AG106" s="399">
        <f t="shared" si="29"/>
      </c>
      <c r="AH106" s="399">
        <f t="shared" si="29"/>
      </c>
      <c r="AI106" s="399">
        <f t="shared" si="30"/>
      </c>
      <c r="AJ106" s="399">
        <f t="shared" si="31"/>
      </c>
      <c r="AK106" s="399" t="str">
        <f t="shared" si="32"/>
        <v>так</v>
      </c>
      <c r="AL106" s="399">
        <f t="shared" si="28"/>
      </c>
      <c r="AM106" s="399">
        <f t="shared" si="28"/>
      </c>
      <c r="AN106" s="399">
        <f t="shared" si="28"/>
      </c>
      <c r="AO106" s="399">
        <f t="shared" si="28"/>
      </c>
      <c r="AP106" s="399"/>
    </row>
    <row r="107" spans="1:42" s="17" customFormat="1" ht="36" customHeight="1">
      <c r="A107" s="383" t="s">
        <v>396</v>
      </c>
      <c r="B107" s="557" t="s">
        <v>51</v>
      </c>
      <c r="C107" s="558" t="s">
        <v>567</v>
      </c>
      <c r="D107" s="559"/>
      <c r="E107" s="559"/>
      <c r="F107" s="560"/>
      <c r="G107" s="561">
        <v>3</v>
      </c>
      <c r="H107" s="562">
        <f>$G107*30</f>
        <v>90</v>
      </c>
      <c r="I107" s="429">
        <f>SUM($J107:$L107)</f>
        <v>45</v>
      </c>
      <c r="J107" s="563">
        <v>27</v>
      </c>
      <c r="K107" s="564">
        <v>18</v>
      </c>
      <c r="L107" s="564"/>
      <c r="M107" s="565">
        <f>$H107-$I107</f>
        <v>45</v>
      </c>
      <c r="N107" s="566"/>
      <c r="O107" s="567"/>
      <c r="P107" s="568"/>
      <c r="Q107" s="566"/>
      <c r="R107" s="567"/>
      <c r="S107" s="568"/>
      <c r="T107" s="569"/>
      <c r="U107" s="510">
        <v>5</v>
      </c>
      <c r="V107" s="570"/>
      <c r="W107" s="566"/>
      <c r="X107" s="567"/>
      <c r="Y107" s="720"/>
      <c r="Z107" s="399"/>
      <c r="AA107" s="399"/>
      <c r="AB107" s="399"/>
      <c r="AC107" s="399"/>
      <c r="AE107" s="399">
        <f t="shared" si="29"/>
      </c>
      <c r="AF107" s="399">
        <f t="shared" si="29"/>
      </c>
      <c r="AG107" s="399">
        <f t="shared" si="29"/>
      </c>
      <c r="AH107" s="399">
        <f t="shared" si="29"/>
      </c>
      <c r="AI107" s="399">
        <f t="shared" si="30"/>
      </c>
      <c r="AJ107" s="399">
        <f t="shared" si="31"/>
      </c>
      <c r="AK107" s="399">
        <f t="shared" si="32"/>
      </c>
      <c r="AL107" s="399" t="str">
        <f t="shared" si="28"/>
        <v>так</v>
      </c>
      <c r="AM107" s="399">
        <f t="shared" si="28"/>
      </c>
      <c r="AN107" s="399">
        <f t="shared" si="28"/>
      </c>
      <c r="AO107" s="399">
        <f t="shared" si="28"/>
      </c>
      <c r="AP107" s="399"/>
    </row>
    <row r="108" spans="1:42" s="17" customFormat="1" ht="21.75" customHeight="1">
      <c r="A108" s="383" t="s">
        <v>387</v>
      </c>
      <c r="B108" s="557" t="s">
        <v>53</v>
      </c>
      <c r="C108" s="558" t="s">
        <v>566</v>
      </c>
      <c r="D108" s="571"/>
      <c r="E108" s="571"/>
      <c r="F108" s="560"/>
      <c r="G108" s="572">
        <v>3</v>
      </c>
      <c r="H108" s="573">
        <f>$G108*30</f>
        <v>90</v>
      </c>
      <c r="I108" s="439">
        <f>SUM($J108:$L108)</f>
        <v>54</v>
      </c>
      <c r="J108" s="574">
        <v>36</v>
      </c>
      <c r="K108" s="575">
        <v>18</v>
      </c>
      <c r="L108" s="575"/>
      <c r="M108" s="576">
        <f>$H108-$I108</f>
        <v>36</v>
      </c>
      <c r="N108" s="566"/>
      <c r="O108" s="567"/>
      <c r="P108" s="568"/>
      <c r="Q108" s="569"/>
      <c r="R108" s="510"/>
      <c r="S108" s="613">
        <v>6</v>
      </c>
      <c r="T108" s="566"/>
      <c r="U108" s="567"/>
      <c r="V108" s="568"/>
      <c r="W108" s="566"/>
      <c r="X108" s="567"/>
      <c r="Y108" s="720"/>
      <c r="Z108" s="399"/>
      <c r="AA108" s="399"/>
      <c r="AB108" s="399"/>
      <c r="AC108" s="399"/>
      <c r="AE108" s="399">
        <f t="shared" si="29"/>
      </c>
      <c r="AF108" s="399">
        <f t="shared" si="29"/>
      </c>
      <c r="AG108" s="399">
        <f t="shared" si="29"/>
      </c>
      <c r="AH108" s="399">
        <f t="shared" si="29"/>
      </c>
      <c r="AI108" s="399">
        <f t="shared" si="30"/>
      </c>
      <c r="AJ108" s="399" t="str">
        <f t="shared" si="31"/>
        <v>так</v>
      </c>
      <c r="AK108" s="399">
        <f t="shared" si="32"/>
      </c>
      <c r="AL108" s="399">
        <f t="shared" si="28"/>
      </c>
      <c r="AM108" s="399">
        <f t="shared" si="28"/>
      </c>
      <c r="AN108" s="399">
        <f t="shared" si="28"/>
      </c>
      <c r="AO108" s="399">
        <f t="shared" si="28"/>
      </c>
      <c r="AP108" s="399"/>
    </row>
    <row r="109" spans="1:42" s="17" customFormat="1" ht="33" customHeight="1">
      <c r="A109" s="383" t="s">
        <v>388</v>
      </c>
      <c r="B109" s="557" t="s">
        <v>106</v>
      </c>
      <c r="C109" s="558"/>
      <c r="D109" s="571" t="s">
        <v>570</v>
      </c>
      <c r="E109" s="571"/>
      <c r="F109" s="560"/>
      <c r="G109" s="572">
        <v>3</v>
      </c>
      <c r="H109" s="573">
        <f>$G109*30</f>
        <v>90</v>
      </c>
      <c r="I109" s="439">
        <f>SUM($J109:$L109)</f>
        <v>30</v>
      </c>
      <c r="J109" s="574">
        <v>20</v>
      </c>
      <c r="K109" s="575"/>
      <c r="L109" s="575">
        <v>10</v>
      </c>
      <c r="M109" s="576">
        <f>$H109-$I109</f>
        <v>60</v>
      </c>
      <c r="N109" s="566"/>
      <c r="O109" s="567"/>
      <c r="P109" s="568"/>
      <c r="Q109" s="569"/>
      <c r="R109" s="510"/>
      <c r="S109" s="613"/>
      <c r="T109" s="566"/>
      <c r="U109" s="567"/>
      <c r="V109" s="568"/>
      <c r="W109" s="566"/>
      <c r="X109" s="567"/>
      <c r="Y109" s="720">
        <v>3</v>
      </c>
      <c r="Z109" s="399"/>
      <c r="AA109" s="399"/>
      <c r="AB109" s="399"/>
      <c r="AC109" s="399"/>
      <c r="AE109" s="399">
        <f t="shared" si="29"/>
      </c>
      <c r="AF109" s="399">
        <f t="shared" si="29"/>
      </c>
      <c r="AG109" s="399">
        <f t="shared" si="29"/>
      </c>
      <c r="AH109" s="399">
        <f t="shared" si="29"/>
      </c>
      <c r="AI109" s="399">
        <f t="shared" si="30"/>
      </c>
      <c r="AJ109" s="399">
        <f t="shared" si="31"/>
      </c>
      <c r="AK109" s="399">
        <f t="shared" si="32"/>
      </c>
      <c r="AL109" s="399">
        <f t="shared" si="28"/>
      </c>
      <c r="AM109" s="399">
        <f t="shared" si="28"/>
      </c>
      <c r="AN109" s="399">
        <f t="shared" si="28"/>
      </c>
      <c r="AO109" s="399">
        <f t="shared" si="28"/>
      </c>
      <c r="AP109" s="399"/>
    </row>
    <row r="110" spans="1:42" s="17" customFormat="1" ht="16.5" customHeight="1">
      <c r="A110" s="884" t="s">
        <v>389</v>
      </c>
      <c r="B110" s="583" t="s">
        <v>56</v>
      </c>
      <c r="C110" s="584"/>
      <c r="D110" s="585"/>
      <c r="E110" s="585"/>
      <c r="F110" s="586"/>
      <c r="G110" s="587">
        <f>G111++G112+G113</f>
        <v>8.5</v>
      </c>
      <c r="H110" s="588">
        <f>H111++H112+H113</f>
        <v>255</v>
      </c>
      <c r="I110" s="589">
        <f>I111++I112+I113</f>
        <v>156</v>
      </c>
      <c r="J110" s="589">
        <f>J111++J112+J113</f>
        <v>66</v>
      </c>
      <c r="K110" s="589"/>
      <c r="L110" s="589">
        <f>L111++L112+L113</f>
        <v>90</v>
      </c>
      <c r="M110" s="590">
        <f>M111++M112+M113</f>
        <v>99</v>
      </c>
      <c r="N110" s="591"/>
      <c r="O110" s="592"/>
      <c r="P110" s="593"/>
      <c r="Q110" s="591"/>
      <c r="R110" s="592"/>
      <c r="S110" s="570"/>
      <c r="T110" s="591"/>
      <c r="U110" s="592"/>
      <c r="V110" s="593"/>
      <c r="W110" s="591"/>
      <c r="X110" s="592"/>
      <c r="Y110" s="721"/>
      <c r="Z110" s="399"/>
      <c r="AA110" s="399"/>
      <c r="AB110" s="399"/>
      <c r="AC110" s="399"/>
      <c r="AE110" s="399">
        <f t="shared" si="29"/>
      </c>
      <c r="AF110" s="399">
        <f t="shared" si="29"/>
      </c>
      <c r="AG110" s="399">
        <f t="shared" si="29"/>
      </c>
      <c r="AH110" s="399">
        <f t="shared" si="29"/>
      </c>
      <c r="AI110" s="399">
        <f t="shared" si="30"/>
      </c>
      <c r="AJ110" s="399">
        <f t="shared" si="31"/>
      </c>
      <c r="AK110" s="399">
        <f t="shared" si="32"/>
      </c>
      <c r="AL110" s="399">
        <f t="shared" si="28"/>
      </c>
      <c r="AM110" s="399">
        <f t="shared" si="28"/>
      </c>
      <c r="AN110" s="399">
        <f t="shared" si="28"/>
      </c>
      <c r="AO110" s="399">
        <f t="shared" si="28"/>
      </c>
      <c r="AP110" s="399"/>
    </row>
    <row r="111" spans="1:42" s="17" customFormat="1" ht="16.5" customHeight="1">
      <c r="A111" s="885" t="s">
        <v>621</v>
      </c>
      <c r="B111" s="557" t="s">
        <v>56</v>
      </c>
      <c r="C111" s="594"/>
      <c r="D111" s="559" t="s">
        <v>563</v>
      </c>
      <c r="E111" s="571"/>
      <c r="F111" s="560"/>
      <c r="G111" s="561">
        <v>2</v>
      </c>
      <c r="H111" s="562">
        <f aca="true" t="shared" si="37" ref="H111:H119">$G111*30</f>
        <v>60</v>
      </c>
      <c r="I111" s="595">
        <f aca="true" t="shared" si="38" ref="I111:I119">SUM($J111:$L111)</f>
        <v>36</v>
      </c>
      <c r="J111" s="596">
        <v>18</v>
      </c>
      <c r="K111" s="597"/>
      <c r="L111" s="597">
        <v>18</v>
      </c>
      <c r="M111" s="565">
        <f aca="true" t="shared" si="39" ref="M111:M119">$H111-$I111</f>
        <v>24</v>
      </c>
      <c r="N111" s="566"/>
      <c r="O111" s="567"/>
      <c r="P111" s="570">
        <v>4</v>
      </c>
      <c r="Q111" s="569"/>
      <c r="R111" s="510"/>
      <c r="S111" s="570"/>
      <c r="T111" s="569"/>
      <c r="U111" s="567"/>
      <c r="V111" s="568"/>
      <c r="W111" s="566"/>
      <c r="X111" s="567"/>
      <c r="Y111" s="720"/>
      <c r="Z111" s="399"/>
      <c r="AA111" s="399"/>
      <c r="AB111" s="399"/>
      <c r="AC111" s="399"/>
      <c r="AE111" s="399">
        <f t="shared" si="29"/>
      </c>
      <c r="AF111" s="399">
        <f t="shared" si="29"/>
      </c>
      <c r="AG111" s="399" t="str">
        <f t="shared" si="29"/>
        <v>так</v>
      </c>
      <c r="AH111" s="399">
        <f t="shared" si="29"/>
      </c>
      <c r="AI111" s="399">
        <f t="shared" si="30"/>
      </c>
      <c r="AJ111" s="399">
        <f t="shared" si="31"/>
      </c>
      <c r="AK111" s="399">
        <f t="shared" si="32"/>
      </c>
      <c r="AL111" s="399">
        <f t="shared" si="28"/>
      </c>
      <c r="AM111" s="399">
        <f t="shared" si="28"/>
      </c>
      <c r="AN111" s="399">
        <f t="shared" si="28"/>
      </c>
      <c r="AO111" s="399">
        <f t="shared" si="28"/>
      </c>
      <c r="AP111" s="399"/>
    </row>
    <row r="112" spans="1:42" s="17" customFormat="1" ht="16.5" customHeight="1">
      <c r="A112" s="885" t="s">
        <v>622</v>
      </c>
      <c r="B112" s="557" t="s">
        <v>56</v>
      </c>
      <c r="C112" s="594"/>
      <c r="D112" s="559">
        <v>3</v>
      </c>
      <c r="E112" s="571"/>
      <c r="F112" s="560"/>
      <c r="G112" s="561">
        <v>4</v>
      </c>
      <c r="H112" s="562">
        <f t="shared" si="37"/>
        <v>120</v>
      </c>
      <c r="I112" s="595">
        <f t="shared" si="38"/>
        <v>75</v>
      </c>
      <c r="J112" s="598">
        <v>30</v>
      </c>
      <c r="K112" s="559"/>
      <c r="L112" s="559">
        <v>45</v>
      </c>
      <c r="M112" s="565">
        <f t="shared" si="39"/>
        <v>45</v>
      </c>
      <c r="N112" s="566"/>
      <c r="O112" s="567"/>
      <c r="P112" s="570"/>
      <c r="Q112" s="569">
        <v>5</v>
      </c>
      <c r="R112" s="510"/>
      <c r="S112" s="570"/>
      <c r="T112" s="569"/>
      <c r="U112" s="567"/>
      <c r="V112" s="568"/>
      <c r="W112" s="566"/>
      <c r="X112" s="567"/>
      <c r="Y112" s="720"/>
      <c r="Z112" s="399"/>
      <c r="AA112" s="399"/>
      <c r="AB112" s="399"/>
      <c r="AC112" s="399"/>
      <c r="AE112" s="399">
        <f t="shared" si="29"/>
      </c>
      <c r="AF112" s="399">
        <f t="shared" si="29"/>
      </c>
      <c r="AG112" s="399">
        <f t="shared" si="29"/>
      </c>
      <c r="AH112" s="399" t="str">
        <f t="shared" si="29"/>
        <v>так</v>
      </c>
      <c r="AI112" s="399">
        <f t="shared" si="30"/>
      </c>
      <c r="AJ112" s="399">
        <f t="shared" si="31"/>
      </c>
      <c r="AK112" s="399">
        <f t="shared" si="32"/>
      </c>
      <c r="AL112" s="399">
        <f t="shared" si="28"/>
      </c>
      <c r="AM112" s="399">
        <f t="shared" si="28"/>
      </c>
      <c r="AN112" s="399">
        <f t="shared" si="28"/>
      </c>
      <c r="AO112" s="399">
        <f t="shared" si="28"/>
      </c>
      <c r="AP112" s="399"/>
    </row>
    <row r="113" spans="1:42" s="17" customFormat="1" ht="16.5" customHeight="1">
      <c r="A113" s="885" t="s">
        <v>623</v>
      </c>
      <c r="B113" s="557" t="s">
        <v>56</v>
      </c>
      <c r="C113" s="558" t="s">
        <v>565</v>
      </c>
      <c r="D113" s="571"/>
      <c r="E113" s="571"/>
      <c r="F113" s="560"/>
      <c r="G113" s="561">
        <v>2.5</v>
      </c>
      <c r="H113" s="562">
        <f t="shared" si="37"/>
        <v>75</v>
      </c>
      <c r="I113" s="599">
        <f t="shared" si="38"/>
        <v>45</v>
      </c>
      <c r="J113" s="563">
        <v>18</v>
      </c>
      <c r="K113" s="564"/>
      <c r="L113" s="564">
        <v>27</v>
      </c>
      <c r="M113" s="565">
        <f t="shared" si="39"/>
        <v>30</v>
      </c>
      <c r="N113" s="566"/>
      <c r="O113" s="567"/>
      <c r="P113" s="570"/>
      <c r="Q113" s="569"/>
      <c r="R113" s="510">
        <v>5</v>
      </c>
      <c r="S113" s="570"/>
      <c r="T113" s="569"/>
      <c r="U113" s="567"/>
      <c r="V113" s="568"/>
      <c r="W113" s="566"/>
      <c r="X113" s="567"/>
      <c r="Y113" s="720"/>
      <c r="Z113" s="399"/>
      <c r="AA113" s="399"/>
      <c r="AB113" s="399"/>
      <c r="AC113" s="399"/>
      <c r="AE113" s="399">
        <f t="shared" si="29"/>
      </c>
      <c r="AF113" s="399">
        <f t="shared" si="29"/>
      </c>
      <c r="AG113" s="399">
        <f t="shared" si="29"/>
      </c>
      <c r="AH113" s="399">
        <f t="shared" si="29"/>
      </c>
      <c r="AI113" s="399" t="str">
        <f t="shared" si="30"/>
        <v>так</v>
      </c>
      <c r="AJ113" s="399">
        <f t="shared" si="31"/>
      </c>
      <c r="AK113" s="399">
        <f t="shared" si="32"/>
      </c>
      <c r="AL113" s="399">
        <f t="shared" si="28"/>
      </c>
      <c r="AM113" s="399">
        <f t="shared" si="28"/>
      </c>
      <c r="AN113" s="399">
        <f t="shared" si="28"/>
      </c>
      <c r="AO113" s="399">
        <f t="shared" si="28"/>
      </c>
      <c r="AP113" s="399"/>
    </row>
    <row r="114" spans="1:42" s="17" customFormat="1" ht="16.5" customHeight="1">
      <c r="A114" s="885" t="s">
        <v>390</v>
      </c>
      <c r="B114" s="557" t="s">
        <v>57</v>
      </c>
      <c r="C114" s="558"/>
      <c r="D114" s="571"/>
      <c r="E114" s="571"/>
      <c r="F114" s="560"/>
      <c r="G114" s="572">
        <f>G115+G116+G117</f>
        <v>5.5</v>
      </c>
      <c r="H114" s="600">
        <f aca="true" t="shared" si="40" ref="H114:M114">H115+H116+H117</f>
        <v>165</v>
      </c>
      <c r="I114" s="601">
        <f t="shared" si="40"/>
        <v>96</v>
      </c>
      <c r="J114" s="601">
        <f t="shared" si="40"/>
        <v>45</v>
      </c>
      <c r="K114" s="601">
        <f t="shared" si="40"/>
        <v>9</v>
      </c>
      <c r="L114" s="601">
        <f t="shared" si="40"/>
        <v>42</v>
      </c>
      <c r="M114" s="602">
        <f t="shared" si="40"/>
        <v>69</v>
      </c>
      <c r="N114" s="566"/>
      <c r="O114" s="567"/>
      <c r="P114" s="570"/>
      <c r="Q114" s="569"/>
      <c r="R114" s="510"/>
      <c r="S114" s="570"/>
      <c r="T114" s="569"/>
      <c r="U114" s="567"/>
      <c r="V114" s="568"/>
      <c r="W114" s="566"/>
      <c r="X114" s="567"/>
      <c r="Y114" s="720"/>
      <c r="Z114" s="399"/>
      <c r="AA114" s="399"/>
      <c r="AB114" s="399"/>
      <c r="AC114" s="399"/>
      <c r="AE114" s="399">
        <f t="shared" si="29"/>
      </c>
      <c r="AF114" s="399">
        <f t="shared" si="29"/>
      </c>
      <c r="AG114" s="399">
        <f t="shared" si="29"/>
      </c>
      <c r="AH114" s="399">
        <f t="shared" si="29"/>
      </c>
      <c r="AI114" s="399">
        <f t="shared" si="30"/>
      </c>
      <c r="AJ114" s="399">
        <f t="shared" si="31"/>
      </c>
      <c r="AK114" s="399">
        <f t="shared" si="32"/>
      </c>
      <c r="AL114" s="399">
        <f t="shared" si="28"/>
      </c>
      <c r="AM114" s="399">
        <f t="shared" si="28"/>
      </c>
      <c r="AN114" s="399">
        <f t="shared" si="28"/>
      </c>
      <c r="AO114" s="399">
        <f t="shared" si="28"/>
      </c>
      <c r="AP114" s="399"/>
    </row>
    <row r="115" spans="1:42" s="17" customFormat="1" ht="16.5" customHeight="1">
      <c r="A115" s="885" t="s">
        <v>393</v>
      </c>
      <c r="B115" s="557" t="s">
        <v>57</v>
      </c>
      <c r="C115" s="558"/>
      <c r="D115" s="571"/>
      <c r="E115" s="571"/>
      <c r="F115" s="560"/>
      <c r="G115" s="561">
        <v>2.5</v>
      </c>
      <c r="H115" s="562">
        <f t="shared" si="37"/>
        <v>75</v>
      </c>
      <c r="I115" s="595">
        <f t="shared" si="38"/>
        <v>45</v>
      </c>
      <c r="J115" s="596">
        <v>27</v>
      </c>
      <c r="K115" s="597"/>
      <c r="L115" s="597">
        <v>18</v>
      </c>
      <c r="M115" s="565">
        <f t="shared" si="39"/>
        <v>30</v>
      </c>
      <c r="N115" s="566"/>
      <c r="O115" s="567"/>
      <c r="P115" s="570"/>
      <c r="Q115" s="569"/>
      <c r="R115" s="510">
        <v>5</v>
      </c>
      <c r="S115" s="570"/>
      <c r="T115" s="569"/>
      <c r="U115" s="567"/>
      <c r="V115" s="568"/>
      <c r="W115" s="566"/>
      <c r="X115" s="567"/>
      <c r="Y115" s="720"/>
      <c r="Z115" s="399"/>
      <c r="AA115" s="399"/>
      <c r="AB115" s="399"/>
      <c r="AC115" s="399"/>
      <c r="AE115" s="399">
        <f t="shared" si="29"/>
      </c>
      <c r="AF115" s="399">
        <f t="shared" si="29"/>
      </c>
      <c r="AG115" s="399">
        <f t="shared" si="29"/>
      </c>
      <c r="AH115" s="399">
        <f t="shared" si="29"/>
      </c>
      <c r="AI115" s="399" t="str">
        <f t="shared" si="30"/>
        <v>так</v>
      </c>
      <c r="AJ115" s="399">
        <f t="shared" si="31"/>
      </c>
      <c r="AK115" s="399">
        <f t="shared" si="32"/>
      </c>
      <c r="AL115" s="399">
        <f t="shared" si="28"/>
      </c>
      <c r="AM115" s="399">
        <f t="shared" si="28"/>
      </c>
      <c r="AN115" s="399">
        <f t="shared" si="28"/>
      </c>
      <c r="AO115" s="399">
        <f t="shared" si="28"/>
      </c>
      <c r="AP115" s="399"/>
    </row>
    <row r="116" spans="1:42" s="17" customFormat="1" ht="16.5" customHeight="1">
      <c r="A116" s="885" t="s">
        <v>394</v>
      </c>
      <c r="B116" s="557" t="s">
        <v>57</v>
      </c>
      <c r="C116" s="558" t="s">
        <v>566</v>
      </c>
      <c r="D116" s="571"/>
      <c r="E116" s="571"/>
      <c r="F116" s="560"/>
      <c r="G116" s="561">
        <v>2</v>
      </c>
      <c r="H116" s="562">
        <f t="shared" si="37"/>
        <v>60</v>
      </c>
      <c r="I116" s="595">
        <f t="shared" si="38"/>
        <v>36</v>
      </c>
      <c r="J116" s="598">
        <v>18</v>
      </c>
      <c r="K116" s="559">
        <v>9</v>
      </c>
      <c r="L116" s="559">
        <v>9</v>
      </c>
      <c r="M116" s="565">
        <f t="shared" si="39"/>
        <v>24</v>
      </c>
      <c r="N116" s="566"/>
      <c r="O116" s="567"/>
      <c r="P116" s="570"/>
      <c r="Q116" s="569"/>
      <c r="R116" s="510"/>
      <c r="S116" s="570">
        <v>4</v>
      </c>
      <c r="T116" s="569"/>
      <c r="U116" s="567"/>
      <c r="V116" s="568"/>
      <c r="W116" s="566"/>
      <c r="X116" s="567"/>
      <c r="Y116" s="720"/>
      <c r="Z116" s="399"/>
      <c r="AA116" s="399"/>
      <c r="AB116" s="399"/>
      <c r="AC116" s="399"/>
      <c r="AE116" s="399">
        <f t="shared" si="29"/>
      </c>
      <c r="AF116" s="399">
        <f t="shared" si="29"/>
      </c>
      <c r="AG116" s="399">
        <f t="shared" si="29"/>
      </c>
      <c r="AH116" s="399">
        <f t="shared" si="29"/>
      </c>
      <c r="AI116" s="399">
        <f t="shared" si="30"/>
      </c>
      <c r="AJ116" s="399" t="str">
        <f t="shared" si="31"/>
        <v>так</v>
      </c>
      <c r="AK116" s="399">
        <f t="shared" si="32"/>
      </c>
      <c r="AL116" s="399">
        <f t="shared" si="28"/>
      </c>
      <c r="AM116" s="399">
        <f t="shared" si="28"/>
      </c>
      <c r="AN116" s="399">
        <f t="shared" si="28"/>
      </c>
      <c r="AO116" s="399">
        <f t="shared" si="28"/>
      </c>
      <c r="AP116" s="399"/>
    </row>
    <row r="117" spans="1:42" s="17" customFormat="1" ht="34.5" customHeight="1">
      <c r="A117" s="885" t="s">
        <v>395</v>
      </c>
      <c r="B117" s="557" t="s">
        <v>58</v>
      </c>
      <c r="C117" s="558"/>
      <c r="D117" s="571"/>
      <c r="E117" s="603"/>
      <c r="F117" s="560">
        <v>5</v>
      </c>
      <c r="G117" s="572">
        <v>1</v>
      </c>
      <c r="H117" s="573">
        <f t="shared" si="37"/>
        <v>30</v>
      </c>
      <c r="I117" s="439">
        <f t="shared" si="38"/>
        <v>15</v>
      </c>
      <c r="J117" s="574"/>
      <c r="K117" s="575"/>
      <c r="L117" s="575">
        <v>15</v>
      </c>
      <c r="M117" s="576">
        <f t="shared" si="39"/>
        <v>15</v>
      </c>
      <c r="N117" s="566"/>
      <c r="O117" s="567"/>
      <c r="P117" s="570"/>
      <c r="Q117" s="569"/>
      <c r="R117" s="510"/>
      <c r="S117" s="570"/>
      <c r="T117" s="569">
        <v>1</v>
      </c>
      <c r="U117" s="567"/>
      <c r="V117" s="568"/>
      <c r="W117" s="566"/>
      <c r="X117" s="567"/>
      <c r="Y117" s="720"/>
      <c r="Z117" s="399"/>
      <c r="AA117" s="399"/>
      <c r="AB117" s="399"/>
      <c r="AC117" s="399"/>
      <c r="AE117" s="399">
        <f t="shared" si="29"/>
      </c>
      <c r="AF117" s="399">
        <f t="shared" si="29"/>
      </c>
      <c r="AG117" s="399">
        <f t="shared" si="29"/>
      </c>
      <c r="AH117" s="399">
        <f t="shared" si="29"/>
      </c>
      <c r="AI117" s="399">
        <f t="shared" si="30"/>
      </c>
      <c r="AJ117" s="399">
        <f t="shared" si="31"/>
      </c>
      <c r="AK117" s="399" t="str">
        <f t="shared" si="32"/>
        <v>так</v>
      </c>
      <c r="AL117" s="399">
        <f t="shared" si="28"/>
      </c>
      <c r="AM117" s="399">
        <f t="shared" si="28"/>
      </c>
      <c r="AN117" s="399">
        <f t="shared" si="28"/>
      </c>
      <c r="AO117" s="399">
        <f t="shared" si="28"/>
      </c>
      <c r="AP117" s="399"/>
    </row>
    <row r="118" spans="1:42" s="17" customFormat="1" ht="20.25" customHeight="1">
      <c r="A118" s="885" t="s">
        <v>391</v>
      </c>
      <c r="B118" s="557" t="s">
        <v>59</v>
      </c>
      <c r="C118" s="594"/>
      <c r="D118" s="559" t="s">
        <v>566</v>
      </c>
      <c r="E118" s="559"/>
      <c r="F118" s="560"/>
      <c r="G118" s="572">
        <v>2</v>
      </c>
      <c r="H118" s="573">
        <f t="shared" si="37"/>
        <v>60</v>
      </c>
      <c r="I118" s="439">
        <f t="shared" si="38"/>
        <v>30</v>
      </c>
      <c r="J118" s="574">
        <v>20</v>
      </c>
      <c r="K118" s="575"/>
      <c r="L118" s="575">
        <v>10</v>
      </c>
      <c r="M118" s="576">
        <f t="shared" si="39"/>
        <v>30</v>
      </c>
      <c r="N118" s="566"/>
      <c r="O118" s="567"/>
      <c r="P118" s="570"/>
      <c r="Q118" s="569"/>
      <c r="R118" s="510"/>
      <c r="S118" s="570">
        <v>3</v>
      </c>
      <c r="T118" s="569"/>
      <c r="U118" s="567"/>
      <c r="V118" s="568"/>
      <c r="W118" s="566"/>
      <c r="X118" s="567"/>
      <c r="Y118" s="720"/>
      <c r="Z118" s="399"/>
      <c r="AA118" s="399"/>
      <c r="AB118" s="399"/>
      <c r="AC118" s="399"/>
      <c r="AE118" s="399">
        <f t="shared" si="29"/>
      </c>
      <c r="AF118" s="399">
        <f t="shared" si="29"/>
      </c>
      <c r="AG118" s="399">
        <f t="shared" si="29"/>
      </c>
      <c r="AH118" s="399">
        <f t="shared" si="29"/>
      </c>
      <c r="AI118" s="399">
        <f t="shared" si="30"/>
      </c>
      <c r="AJ118" s="399" t="str">
        <f t="shared" si="31"/>
        <v>так</v>
      </c>
      <c r="AK118" s="399">
        <f t="shared" si="32"/>
      </c>
      <c r="AL118" s="399">
        <f t="shared" si="28"/>
      </c>
      <c r="AM118" s="399">
        <f t="shared" si="28"/>
      </c>
      <c r="AN118" s="399">
        <f t="shared" si="28"/>
      </c>
      <c r="AO118" s="399">
        <f t="shared" si="28"/>
      </c>
      <c r="AP118" s="399"/>
    </row>
    <row r="119" spans="1:42" s="756" customFormat="1" ht="53.25" customHeight="1" thickBot="1">
      <c r="A119" s="886" t="s">
        <v>392</v>
      </c>
      <c r="B119" s="769" t="s">
        <v>522</v>
      </c>
      <c r="C119" s="770" t="s">
        <v>565</v>
      </c>
      <c r="D119" s="771"/>
      <c r="E119" s="771"/>
      <c r="F119" s="772"/>
      <c r="G119" s="773">
        <v>3</v>
      </c>
      <c r="H119" s="760">
        <f t="shared" si="37"/>
        <v>90</v>
      </c>
      <c r="I119" s="761">
        <f t="shared" si="38"/>
        <v>45</v>
      </c>
      <c r="J119" s="774">
        <v>27</v>
      </c>
      <c r="K119" s="775">
        <v>18</v>
      </c>
      <c r="L119" s="775"/>
      <c r="M119" s="763">
        <f t="shared" si="39"/>
        <v>45</v>
      </c>
      <c r="N119" s="776"/>
      <c r="O119" s="777"/>
      <c r="P119" s="778"/>
      <c r="Q119" s="776"/>
      <c r="R119" s="779">
        <v>5</v>
      </c>
      <c r="S119" s="780"/>
      <c r="T119" s="781"/>
      <c r="U119" s="779"/>
      <c r="V119" s="780"/>
      <c r="W119" s="776"/>
      <c r="X119" s="777"/>
      <c r="Y119" s="782"/>
      <c r="Z119" s="707"/>
      <c r="AA119" s="707"/>
      <c r="AB119" s="707"/>
      <c r="AC119" s="707"/>
      <c r="AE119" s="399">
        <f t="shared" si="29"/>
      </c>
      <c r="AF119" s="399">
        <f t="shared" si="29"/>
      </c>
      <c r="AG119" s="399">
        <f t="shared" si="29"/>
      </c>
      <c r="AH119" s="399">
        <f t="shared" si="29"/>
      </c>
      <c r="AI119" s="399" t="str">
        <f t="shared" si="30"/>
        <v>так</v>
      </c>
      <c r="AJ119" s="399">
        <f t="shared" si="31"/>
      </c>
      <c r="AK119" s="399">
        <f t="shared" si="32"/>
      </c>
      <c r="AL119" s="399">
        <f t="shared" si="28"/>
      </c>
      <c r="AM119" s="399">
        <f t="shared" si="28"/>
      </c>
      <c r="AN119" s="399">
        <f t="shared" si="28"/>
      </c>
      <c r="AO119" s="399">
        <f t="shared" si="28"/>
      </c>
      <c r="AP119" s="707"/>
    </row>
    <row r="120" spans="1:42" s="17" customFormat="1" ht="16.5" customHeight="1" thickBot="1">
      <c r="A120" s="2804" t="s">
        <v>217</v>
      </c>
      <c r="B120" s="2805"/>
      <c r="C120" s="2805"/>
      <c r="D120" s="2805"/>
      <c r="E120" s="2805"/>
      <c r="F120" s="2806"/>
      <c r="G120" s="173">
        <f aca="true" t="shared" si="41" ref="G120:M120">G98+G99+G100+G105+G108+G109+G110+G114+G118+G119</f>
        <v>46</v>
      </c>
      <c r="H120" s="277">
        <f t="shared" si="41"/>
        <v>1380</v>
      </c>
      <c r="I120" s="848">
        <f t="shared" si="41"/>
        <v>747</v>
      </c>
      <c r="J120" s="848">
        <f t="shared" si="41"/>
        <v>388</v>
      </c>
      <c r="K120" s="848">
        <f t="shared" si="41"/>
        <v>117</v>
      </c>
      <c r="L120" s="848">
        <f t="shared" si="41"/>
        <v>242</v>
      </c>
      <c r="M120" s="849">
        <f t="shared" si="41"/>
        <v>633</v>
      </c>
      <c r="N120" s="277">
        <f aca="true" t="shared" si="42" ref="N120:S120">SUM(N99:N119)</f>
        <v>0</v>
      </c>
      <c r="O120" s="848">
        <f t="shared" si="42"/>
        <v>0</v>
      </c>
      <c r="P120" s="849">
        <f t="shared" si="42"/>
        <v>4</v>
      </c>
      <c r="Q120" s="277">
        <f t="shared" si="42"/>
        <v>5</v>
      </c>
      <c r="R120" s="848">
        <f t="shared" si="42"/>
        <v>15</v>
      </c>
      <c r="S120" s="849">
        <f t="shared" si="42"/>
        <v>13</v>
      </c>
      <c r="T120" s="277">
        <f>SUM(T98:T119)</f>
        <v>15</v>
      </c>
      <c r="U120" s="848">
        <f>SUM(U99:U119)</f>
        <v>12</v>
      </c>
      <c r="V120" s="849">
        <f>SUM(V99:V119)</f>
        <v>2</v>
      </c>
      <c r="W120" s="277">
        <f>SUM(W99:W119)</f>
        <v>0</v>
      </c>
      <c r="X120" s="848">
        <f>SUM(X99:X119)</f>
        <v>0</v>
      </c>
      <c r="Y120" s="849">
        <f>SUM(Y99:Y119)</f>
        <v>3</v>
      </c>
      <c r="Z120" s="731"/>
      <c r="AA120" s="399"/>
      <c r="AB120" s="399"/>
      <c r="AC120" s="399"/>
      <c r="AE120" s="399"/>
      <c r="AF120" s="399"/>
      <c r="AG120" s="399"/>
      <c r="AH120" s="399"/>
      <c r="AI120" s="399"/>
      <c r="AJ120" s="399"/>
      <c r="AK120" s="399"/>
      <c r="AL120" s="399"/>
      <c r="AM120" s="399"/>
      <c r="AN120" s="399"/>
      <c r="AO120" s="399"/>
      <c r="AP120" s="399"/>
    </row>
    <row r="121" spans="1:42" s="17" customFormat="1" ht="27" customHeight="1">
      <c r="A121" s="2807"/>
      <c r="B121" s="2808"/>
      <c r="C121" s="2808"/>
      <c r="D121" s="2808"/>
      <c r="E121" s="2808"/>
      <c r="F121" s="2808"/>
      <c r="G121" s="2808"/>
      <c r="H121" s="2808"/>
      <c r="I121" s="2808"/>
      <c r="J121" s="2808"/>
      <c r="K121" s="2808"/>
      <c r="L121" s="2808"/>
      <c r="M121" s="2808"/>
      <c r="N121" s="2808"/>
      <c r="O121" s="2808"/>
      <c r="P121" s="2808"/>
      <c r="Q121" s="2808"/>
      <c r="R121" s="2808"/>
      <c r="S121" s="2808"/>
      <c r="T121" s="2808"/>
      <c r="U121" s="2808"/>
      <c r="V121" s="2808"/>
      <c r="W121" s="2808"/>
      <c r="X121" s="2808"/>
      <c r="Y121" s="2809"/>
      <c r="Z121" s="399"/>
      <c r="AA121" s="399"/>
      <c r="AB121" s="399"/>
      <c r="AC121" s="399"/>
      <c r="AE121" s="399">
        <f t="shared" si="29"/>
      </c>
      <c r="AF121" s="399">
        <f t="shared" si="29"/>
      </c>
      <c r="AG121" s="399">
        <f t="shared" si="29"/>
      </c>
      <c r="AH121" s="399">
        <f t="shared" si="29"/>
      </c>
      <c r="AI121" s="399">
        <f aca="true" t="shared" si="43" ref="AI121:AK124">IF(R121&lt;&gt;"","так","")</f>
      </c>
      <c r="AJ121" s="399">
        <f t="shared" si="43"/>
      </c>
      <c r="AK121" s="399">
        <f t="shared" si="43"/>
      </c>
      <c r="AL121" s="399">
        <f t="shared" si="28"/>
      </c>
      <c r="AM121" s="399">
        <f t="shared" si="28"/>
      </c>
      <c r="AN121" s="399">
        <f t="shared" si="28"/>
      </c>
      <c r="AO121" s="399">
        <f t="shared" si="28"/>
      </c>
      <c r="AP121" s="399"/>
    </row>
    <row r="122" spans="1:42" s="17" customFormat="1" ht="31.5" customHeight="1" thickBot="1">
      <c r="A122" s="2810" t="s">
        <v>335</v>
      </c>
      <c r="B122" s="2811"/>
      <c r="C122" s="2811"/>
      <c r="D122" s="2811"/>
      <c r="E122" s="2811"/>
      <c r="F122" s="2811"/>
      <c r="G122" s="2811"/>
      <c r="H122" s="2811"/>
      <c r="I122" s="2811"/>
      <c r="J122" s="2811"/>
      <c r="K122" s="2811"/>
      <c r="L122" s="2811"/>
      <c r="M122" s="2811"/>
      <c r="N122" s="2811"/>
      <c r="O122" s="2811"/>
      <c r="P122" s="2811"/>
      <c r="Q122" s="2811"/>
      <c r="R122" s="2811"/>
      <c r="S122" s="2811"/>
      <c r="T122" s="2811"/>
      <c r="U122" s="2811"/>
      <c r="V122" s="2811"/>
      <c r="W122" s="2811"/>
      <c r="X122" s="2811"/>
      <c r="Y122" s="2812"/>
      <c r="Z122" s="399"/>
      <c r="AA122" s="399"/>
      <c r="AB122" s="399"/>
      <c r="AC122" s="399"/>
      <c r="AE122" s="399">
        <f t="shared" si="29"/>
      </c>
      <c r="AF122" s="399">
        <f t="shared" si="29"/>
      </c>
      <c r="AG122" s="399">
        <f t="shared" si="29"/>
      </c>
      <c r="AH122" s="399">
        <f t="shared" si="29"/>
      </c>
      <c r="AI122" s="399">
        <f t="shared" si="43"/>
      </c>
      <c r="AJ122" s="399">
        <f t="shared" si="43"/>
      </c>
      <c r="AK122" s="399">
        <f t="shared" si="43"/>
      </c>
      <c r="AL122" s="399">
        <f t="shared" si="28"/>
      </c>
      <c r="AM122" s="399">
        <f t="shared" si="28"/>
      </c>
      <c r="AN122" s="399">
        <f t="shared" si="28"/>
      </c>
      <c r="AO122" s="399">
        <f t="shared" si="28"/>
      </c>
      <c r="AP122" s="399"/>
    </row>
    <row r="123" spans="1:42" s="17" customFormat="1" ht="32.25" customHeight="1">
      <c r="A123" s="875" t="s">
        <v>218</v>
      </c>
      <c r="B123" s="883" t="s">
        <v>85</v>
      </c>
      <c r="C123" s="876"/>
      <c r="D123" s="868" t="s">
        <v>568</v>
      </c>
      <c r="E123" s="868"/>
      <c r="F123" s="877"/>
      <c r="G123" s="878">
        <v>2.5</v>
      </c>
      <c r="H123" s="832">
        <v>75</v>
      </c>
      <c r="I123" s="869">
        <v>27</v>
      </c>
      <c r="J123" s="870">
        <v>18</v>
      </c>
      <c r="K123" s="871">
        <v>9</v>
      </c>
      <c r="L123" s="871"/>
      <c r="M123" s="879">
        <f>H123-I123</f>
        <v>48</v>
      </c>
      <c r="N123" s="880"/>
      <c r="O123" s="872"/>
      <c r="P123" s="874"/>
      <c r="Q123" s="880"/>
      <c r="R123" s="872"/>
      <c r="S123" s="874"/>
      <c r="T123" s="881"/>
      <c r="U123" s="873"/>
      <c r="V123" s="882">
        <v>3</v>
      </c>
      <c r="W123" s="880"/>
      <c r="X123" s="872"/>
      <c r="Y123" s="874"/>
      <c r="Z123" s="731"/>
      <c r="AA123" s="399"/>
      <c r="AB123" s="399"/>
      <c r="AC123" s="399"/>
      <c r="AE123" s="399">
        <f t="shared" si="29"/>
      </c>
      <c r="AF123" s="399">
        <f t="shared" si="29"/>
      </c>
      <c r="AG123" s="399">
        <f t="shared" si="29"/>
      </c>
      <c r="AH123" s="399">
        <f t="shared" si="29"/>
      </c>
      <c r="AI123" s="399">
        <f t="shared" si="43"/>
      </c>
      <c r="AJ123" s="399">
        <f t="shared" si="43"/>
      </c>
      <c r="AK123" s="399">
        <f t="shared" si="43"/>
      </c>
      <c r="AL123" s="399">
        <f t="shared" si="28"/>
      </c>
      <c r="AM123" s="399" t="str">
        <f t="shared" si="28"/>
        <v>так</v>
      </c>
      <c r="AN123" s="399">
        <f t="shared" si="28"/>
      </c>
      <c r="AO123" s="399">
        <f t="shared" si="28"/>
      </c>
      <c r="AP123" s="399"/>
    </row>
    <row r="124" spans="1:42" s="17" customFormat="1" ht="32.25" customHeight="1" thickBot="1">
      <c r="A124" s="887" t="s">
        <v>618</v>
      </c>
      <c r="B124" s="888" t="s">
        <v>520</v>
      </c>
      <c r="C124" s="889"/>
      <c r="D124" s="903" t="s">
        <v>566</v>
      </c>
      <c r="E124" s="890"/>
      <c r="F124" s="891"/>
      <c r="G124" s="892">
        <v>2</v>
      </c>
      <c r="H124" s="893">
        <f>$G124*30</f>
        <v>60</v>
      </c>
      <c r="I124" s="894">
        <f>J124+L124</f>
        <v>30</v>
      </c>
      <c r="J124" s="894">
        <v>20</v>
      </c>
      <c r="K124" s="894"/>
      <c r="L124" s="894">
        <v>10</v>
      </c>
      <c r="M124" s="895">
        <f>H124-I124</f>
        <v>30</v>
      </c>
      <c r="N124" s="889"/>
      <c r="O124" s="890"/>
      <c r="P124" s="891"/>
      <c r="Q124" s="889"/>
      <c r="R124" s="890"/>
      <c r="S124" s="896">
        <v>3</v>
      </c>
      <c r="T124" s="897"/>
      <c r="U124" s="898"/>
      <c r="V124" s="899"/>
      <c r="W124" s="900"/>
      <c r="X124" s="901"/>
      <c r="Y124" s="902"/>
      <c r="Z124" s="731"/>
      <c r="AA124" s="399"/>
      <c r="AB124" s="399"/>
      <c r="AC124" s="399"/>
      <c r="AE124" s="399">
        <f t="shared" si="29"/>
      </c>
      <c r="AF124" s="399">
        <f t="shared" si="29"/>
      </c>
      <c r="AG124" s="399">
        <f t="shared" si="29"/>
      </c>
      <c r="AH124" s="399">
        <f t="shared" si="29"/>
      </c>
      <c r="AI124" s="399">
        <f t="shared" si="43"/>
      </c>
      <c r="AJ124" s="399" t="str">
        <f t="shared" si="43"/>
        <v>так</v>
      </c>
      <c r="AK124" s="399">
        <f t="shared" si="43"/>
      </c>
      <c r="AL124" s="399">
        <f t="shared" si="28"/>
      </c>
      <c r="AM124" s="399">
        <f t="shared" si="28"/>
      </c>
      <c r="AN124" s="399">
        <f t="shared" si="28"/>
      </c>
      <c r="AO124" s="399">
        <f t="shared" si="28"/>
      </c>
      <c r="AP124" s="399"/>
    </row>
    <row r="125" spans="1:42" s="17" customFormat="1" ht="18" customHeight="1" thickBot="1">
      <c r="A125" s="864"/>
      <c r="B125" s="2813" t="s">
        <v>219</v>
      </c>
      <c r="C125" s="2814"/>
      <c r="D125" s="2814"/>
      <c r="E125" s="2814"/>
      <c r="F125" s="2814"/>
      <c r="G125" s="277">
        <f>SUM(G123:G124)</f>
        <v>4.5</v>
      </c>
      <c r="H125" s="848">
        <f aca="true" t="shared" si="44" ref="H125:M125">SUM(H123:H124)</f>
        <v>135</v>
      </c>
      <c r="I125" s="848">
        <f t="shared" si="44"/>
        <v>57</v>
      </c>
      <c r="J125" s="848">
        <f t="shared" si="44"/>
        <v>38</v>
      </c>
      <c r="K125" s="848">
        <f t="shared" si="44"/>
        <v>9</v>
      </c>
      <c r="L125" s="848">
        <f t="shared" si="44"/>
        <v>10</v>
      </c>
      <c r="M125" s="849">
        <f t="shared" si="44"/>
        <v>78</v>
      </c>
      <c r="N125" s="865">
        <f>SUM(N123:N124)</f>
        <v>0</v>
      </c>
      <c r="O125" s="866">
        <f aca="true" t="shared" si="45" ref="O125:Y125">SUM(O123:O124)</f>
        <v>0</v>
      </c>
      <c r="P125" s="867">
        <f t="shared" si="45"/>
        <v>0</v>
      </c>
      <c r="Q125" s="865">
        <f t="shared" si="45"/>
        <v>0</v>
      </c>
      <c r="R125" s="866">
        <f t="shared" si="45"/>
        <v>0</v>
      </c>
      <c r="S125" s="867">
        <f t="shared" si="45"/>
        <v>3</v>
      </c>
      <c r="T125" s="865">
        <f t="shared" si="45"/>
        <v>0</v>
      </c>
      <c r="U125" s="866">
        <f t="shared" si="45"/>
        <v>0</v>
      </c>
      <c r="V125" s="867">
        <f t="shared" si="45"/>
        <v>3</v>
      </c>
      <c r="W125" s="865">
        <f t="shared" si="45"/>
        <v>0</v>
      </c>
      <c r="X125" s="866">
        <f t="shared" si="45"/>
        <v>0</v>
      </c>
      <c r="Y125" s="867">
        <f t="shared" si="45"/>
        <v>0</v>
      </c>
      <c r="Z125" s="731"/>
      <c r="AA125" s="399"/>
      <c r="AB125" s="399"/>
      <c r="AC125" s="399"/>
      <c r="AE125" s="399"/>
      <c r="AF125" s="399"/>
      <c r="AG125" s="399"/>
      <c r="AH125" s="399"/>
      <c r="AI125" s="399"/>
      <c r="AJ125" s="399"/>
      <c r="AK125" s="399"/>
      <c r="AL125" s="399"/>
      <c r="AM125" s="399"/>
      <c r="AN125" s="399"/>
      <c r="AO125" s="399"/>
      <c r="AP125" s="399"/>
    </row>
    <row r="126" spans="1:42" s="17" customFormat="1" ht="18">
      <c r="A126" s="2794" t="s">
        <v>225</v>
      </c>
      <c r="B126" s="2306"/>
      <c r="C126" s="2306"/>
      <c r="D126" s="2306"/>
      <c r="E126" s="2306"/>
      <c r="F126" s="2306"/>
      <c r="G126" s="2306"/>
      <c r="H126" s="2306"/>
      <c r="I126" s="2306"/>
      <c r="J126" s="2306"/>
      <c r="K126" s="2306"/>
      <c r="L126" s="2306"/>
      <c r="M126" s="2306"/>
      <c r="N126" s="2306"/>
      <c r="O126" s="2306"/>
      <c r="P126" s="2306"/>
      <c r="Q126" s="2306"/>
      <c r="R126" s="2306"/>
      <c r="S126" s="2306"/>
      <c r="T126" s="2306"/>
      <c r="U126" s="2306"/>
      <c r="V126" s="2306"/>
      <c r="W126" s="2306"/>
      <c r="X126" s="2306"/>
      <c r="Y126" s="2302"/>
      <c r="Z126" s="399"/>
      <c r="AA126" s="399"/>
      <c r="AB126" s="399"/>
      <c r="AC126" s="399"/>
      <c r="AE126" s="399">
        <f t="shared" si="29"/>
      </c>
      <c r="AF126" s="399">
        <f t="shared" si="29"/>
      </c>
      <c r="AG126" s="399">
        <f t="shared" si="29"/>
      </c>
      <c r="AH126" s="399">
        <f t="shared" si="29"/>
      </c>
      <c r="AI126" s="399">
        <f aca="true" t="shared" si="46" ref="AI126:AI139">IF(R126&lt;&gt;"","так","")</f>
      </c>
      <c r="AJ126" s="399">
        <f aca="true" t="shared" si="47" ref="AJ126:AJ139">IF(S126&lt;&gt;"","так","")</f>
      </c>
      <c r="AK126" s="399">
        <f aca="true" t="shared" si="48" ref="AK126:AK139">IF(T126&lt;&gt;"","так","")</f>
      </c>
      <c r="AL126" s="399">
        <f t="shared" si="28"/>
      </c>
      <c r="AM126" s="399">
        <f t="shared" si="28"/>
      </c>
      <c r="AN126" s="399">
        <f t="shared" si="28"/>
      </c>
      <c r="AO126" s="399">
        <f t="shared" si="28"/>
      </c>
      <c r="AP126" s="399"/>
    </row>
    <row r="127" spans="1:42" s="17" customFormat="1" ht="22.5" customHeight="1">
      <c r="A127" s="2795" t="s">
        <v>336</v>
      </c>
      <c r="B127" s="2796"/>
      <c r="C127" s="2796"/>
      <c r="D127" s="2796"/>
      <c r="E127" s="2796"/>
      <c r="F127" s="2796"/>
      <c r="G127" s="2796"/>
      <c r="H127" s="2796"/>
      <c r="I127" s="2796"/>
      <c r="J127" s="2796"/>
      <c r="K127" s="2796"/>
      <c r="L127" s="2796"/>
      <c r="M127" s="2796"/>
      <c r="N127" s="2796"/>
      <c r="O127" s="2796"/>
      <c r="P127" s="2796"/>
      <c r="Q127" s="2796"/>
      <c r="R127" s="2796"/>
      <c r="S127" s="2796"/>
      <c r="T127" s="2796"/>
      <c r="U127" s="2796"/>
      <c r="V127" s="2796"/>
      <c r="W127" s="2796"/>
      <c r="X127" s="2796"/>
      <c r="Y127" s="2797"/>
      <c r="Z127" s="399"/>
      <c r="AA127" s="399"/>
      <c r="AB127" s="399"/>
      <c r="AC127" s="399"/>
      <c r="AE127" s="399">
        <f t="shared" si="29"/>
      </c>
      <c r="AF127" s="399">
        <f t="shared" si="29"/>
      </c>
      <c r="AG127" s="399">
        <f t="shared" si="29"/>
      </c>
      <c r="AH127" s="399">
        <f t="shared" si="29"/>
      </c>
      <c r="AI127" s="399">
        <f t="shared" si="46"/>
      </c>
      <c r="AJ127" s="399">
        <f t="shared" si="47"/>
      </c>
      <c r="AK127" s="399">
        <f t="shared" si="48"/>
      </c>
      <c r="AL127" s="399">
        <f t="shared" si="28"/>
      </c>
      <c r="AM127" s="399">
        <f t="shared" si="28"/>
      </c>
      <c r="AN127" s="399">
        <f t="shared" si="28"/>
      </c>
      <c r="AO127" s="399">
        <f t="shared" si="28"/>
      </c>
      <c r="AP127" s="399"/>
    </row>
    <row r="128" spans="1:42" s="17" customFormat="1" ht="22.5" customHeight="1">
      <c r="A128" s="2798" t="s">
        <v>337</v>
      </c>
      <c r="B128" s="2799"/>
      <c r="C128" s="2799"/>
      <c r="D128" s="2799"/>
      <c r="E128" s="2799"/>
      <c r="F128" s="2799"/>
      <c r="G128" s="2799"/>
      <c r="H128" s="2799"/>
      <c r="I128" s="2799"/>
      <c r="J128" s="2799"/>
      <c r="K128" s="2799"/>
      <c r="L128" s="2799"/>
      <c r="M128" s="2799"/>
      <c r="N128" s="2799"/>
      <c r="O128" s="2799"/>
      <c r="P128" s="2799"/>
      <c r="Q128" s="2799"/>
      <c r="R128" s="2799"/>
      <c r="S128" s="2799"/>
      <c r="T128" s="2799"/>
      <c r="U128" s="2799"/>
      <c r="V128" s="2799"/>
      <c r="W128" s="2799"/>
      <c r="X128" s="2799"/>
      <c r="Y128" s="2800"/>
      <c r="Z128" s="399"/>
      <c r="AA128" s="399"/>
      <c r="AB128" s="399"/>
      <c r="AC128" s="399"/>
      <c r="AE128" s="399">
        <f t="shared" si="29"/>
      </c>
      <c r="AF128" s="399">
        <f t="shared" si="29"/>
      </c>
      <c r="AG128" s="399">
        <f t="shared" si="29"/>
      </c>
      <c r="AH128" s="399">
        <f t="shared" si="29"/>
      </c>
      <c r="AI128" s="399">
        <f t="shared" si="46"/>
      </c>
      <c r="AJ128" s="399">
        <f t="shared" si="47"/>
      </c>
      <c r="AK128" s="399">
        <f t="shared" si="48"/>
      </c>
      <c r="AL128" s="399">
        <f t="shared" si="28"/>
      </c>
      <c r="AM128" s="399">
        <f t="shared" si="28"/>
      </c>
      <c r="AN128" s="399">
        <f t="shared" si="28"/>
      </c>
      <c r="AO128" s="399">
        <f t="shared" si="28"/>
      </c>
      <c r="AP128" s="399"/>
    </row>
    <row r="129" spans="1:42" s="17" customFormat="1" ht="30.75" customHeight="1">
      <c r="A129" s="342" t="s">
        <v>226</v>
      </c>
      <c r="B129" s="389" t="s">
        <v>63</v>
      </c>
      <c r="C129" s="162"/>
      <c r="D129" s="39" t="s">
        <v>569</v>
      </c>
      <c r="E129" s="39"/>
      <c r="F129" s="29"/>
      <c r="G129" s="98">
        <v>3</v>
      </c>
      <c r="H129" s="41">
        <f>G129*30</f>
        <v>90</v>
      </c>
      <c r="I129" s="69">
        <f>J129+K129+L129</f>
        <v>36</v>
      </c>
      <c r="J129" s="84">
        <v>27</v>
      </c>
      <c r="K129" s="39"/>
      <c r="L129" s="39">
        <v>9</v>
      </c>
      <c r="M129" s="42">
        <f>H129-I129</f>
        <v>54</v>
      </c>
      <c r="N129" s="44"/>
      <c r="O129" s="39"/>
      <c r="P129" s="43"/>
      <c r="Q129" s="41"/>
      <c r="R129" s="39"/>
      <c r="S129" s="42"/>
      <c r="T129" s="131"/>
      <c r="U129" s="84"/>
      <c r="V129" s="126"/>
      <c r="W129" s="136"/>
      <c r="X129" s="84">
        <v>4</v>
      </c>
      <c r="Y129" s="132"/>
      <c r="Z129" s="399"/>
      <c r="AA129" s="399"/>
      <c r="AB129" s="399"/>
      <c r="AC129" s="399"/>
      <c r="AE129" s="399">
        <f t="shared" si="29"/>
      </c>
      <c r="AF129" s="399">
        <f t="shared" si="29"/>
      </c>
      <c r="AG129" s="399">
        <f t="shared" si="29"/>
      </c>
      <c r="AH129" s="399">
        <f t="shared" si="29"/>
      </c>
      <c r="AI129" s="399">
        <f t="shared" si="46"/>
      </c>
      <c r="AJ129" s="399">
        <f t="shared" si="47"/>
      </c>
      <c r="AK129" s="399">
        <f t="shared" si="48"/>
      </c>
      <c r="AL129" s="399">
        <f t="shared" si="28"/>
      </c>
      <c r="AM129" s="399">
        <f t="shared" si="28"/>
      </c>
      <c r="AN129" s="399">
        <f t="shared" si="28"/>
      </c>
      <c r="AO129" s="399" t="str">
        <f t="shared" si="28"/>
        <v>так</v>
      </c>
      <c r="AP129" s="399"/>
    </row>
    <row r="130" spans="1:42" s="17" customFormat="1" ht="35.25" customHeight="1">
      <c r="A130" s="342" t="s">
        <v>521</v>
      </c>
      <c r="B130" s="427" t="s">
        <v>287</v>
      </c>
      <c r="C130" s="41"/>
      <c r="D130" s="39" t="s">
        <v>568</v>
      </c>
      <c r="E130" s="39"/>
      <c r="F130" s="29"/>
      <c r="G130" s="98">
        <v>3</v>
      </c>
      <c r="H130" s="41">
        <f>G130*30</f>
        <v>90</v>
      </c>
      <c r="I130" s="69">
        <f>J130+K130+L130</f>
        <v>36</v>
      </c>
      <c r="J130" s="84">
        <v>18</v>
      </c>
      <c r="K130" s="39">
        <v>18</v>
      </c>
      <c r="L130" s="39"/>
      <c r="M130" s="42">
        <f>H130-I130</f>
        <v>54</v>
      </c>
      <c r="N130" s="44"/>
      <c r="O130" s="39"/>
      <c r="P130" s="42"/>
      <c r="Q130" s="44"/>
      <c r="R130" s="39"/>
      <c r="S130" s="42"/>
      <c r="T130" s="44"/>
      <c r="U130" s="39"/>
      <c r="V130" s="126">
        <v>4</v>
      </c>
      <c r="W130" s="136"/>
      <c r="X130" s="84"/>
      <c r="Y130" s="132"/>
      <c r="Z130" s="399"/>
      <c r="AA130" s="399"/>
      <c r="AB130" s="399"/>
      <c r="AC130" s="399"/>
      <c r="AE130" s="399">
        <f t="shared" si="29"/>
      </c>
      <c r="AF130" s="399">
        <f t="shared" si="29"/>
      </c>
      <c r="AG130" s="399">
        <f t="shared" si="29"/>
      </c>
      <c r="AH130" s="399">
        <f t="shared" si="29"/>
      </c>
      <c r="AI130" s="399">
        <f t="shared" si="46"/>
      </c>
      <c r="AJ130" s="399">
        <f t="shared" si="47"/>
      </c>
      <c r="AK130" s="399">
        <f t="shared" si="48"/>
      </c>
      <c r="AL130" s="399">
        <f t="shared" si="28"/>
      </c>
      <c r="AM130" s="399" t="str">
        <f t="shared" si="28"/>
        <v>так</v>
      </c>
      <c r="AN130" s="399">
        <f t="shared" si="28"/>
      </c>
      <c r="AO130" s="399">
        <f t="shared" si="28"/>
      </c>
      <c r="AP130" s="399"/>
    </row>
    <row r="131" spans="1:42" s="17" customFormat="1" ht="42" customHeight="1">
      <c r="A131" s="343" t="s">
        <v>228</v>
      </c>
      <c r="B131" s="347" t="s">
        <v>341</v>
      </c>
      <c r="C131" s="822"/>
      <c r="D131" s="823"/>
      <c r="E131" s="823"/>
      <c r="F131" s="824"/>
      <c r="G131" s="341">
        <f aca="true" t="shared" si="49" ref="G131:M131">SUM(G132+G133)</f>
        <v>5.5</v>
      </c>
      <c r="H131" s="41">
        <f aca="true" t="shared" si="50" ref="H131:H138">G131*30</f>
        <v>165</v>
      </c>
      <c r="I131" s="322">
        <f t="shared" si="49"/>
        <v>81</v>
      </c>
      <c r="J131" s="322">
        <f t="shared" si="49"/>
        <v>54</v>
      </c>
      <c r="K131" s="322">
        <f t="shared" si="49"/>
        <v>18</v>
      </c>
      <c r="L131" s="322">
        <f t="shared" si="49"/>
        <v>9</v>
      </c>
      <c r="M131" s="328">
        <f t="shared" si="49"/>
        <v>84</v>
      </c>
      <c r="N131" s="822"/>
      <c r="O131" s="823"/>
      <c r="P131" s="824"/>
      <c r="Q131" s="822"/>
      <c r="R131" s="823"/>
      <c r="S131" s="824"/>
      <c r="T131" s="822"/>
      <c r="U131" s="823"/>
      <c r="V131" s="824"/>
      <c r="W131" s="825"/>
      <c r="X131" s="826"/>
      <c r="Y131" s="827"/>
      <c r="Z131" s="399"/>
      <c r="AA131" s="399"/>
      <c r="AB131" s="399"/>
      <c r="AC131" s="399"/>
      <c r="AE131" s="399">
        <f t="shared" si="29"/>
      </c>
      <c r="AF131" s="399">
        <f t="shared" si="29"/>
      </c>
      <c r="AG131" s="399">
        <f t="shared" si="29"/>
      </c>
      <c r="AH131" s="399">
        <f t="shared" si="29"/>
      </c>
      <c r="AI131" s="399">
        <f t="shared" si="46"/>
      </c>
      <c r="AJ131" s="399">
        <f t="shared" si="47"/>
      </c>
      <c r="AK131" s="399">
        <f t="shared" si="48"/>
      </c>
      <c r="AL131" s="399">
        <f t="shared" si="28"/>
      </c>
      <c r="AM131" s="399">
        <f t="shared" si="28"/>
      </c>
      <c r="AN131" s="399">
        <f t="shared" si="28"/>
      </c>
      <c r="AO131" s="399">
        <f t="shared" si="28"/>
      </c>
      <c r="AP131" s="399"/>
    </row>
    <row r="132" spans="1:42" s="17" customFormat="1" ht="33.75" customHeight="1">
      <c r="A132" s="343" t="s">
        <v>229</v>
      </c>
      <c r="B132" s="390" t="s">
        <v>414</v>
      </c>
      <c r="C132" s="41"/>
      <c r="D132" s="39" t="s">
        <v>567</v>
      </c>
      <c r="E132" s="39"/>
      <c r="F132" s="29"/>
      <c r="G132" s="99">
        <v>4</v>
      </c>
      <c r="H132" s="41">
        <f t="shared" si="50"/>
        <v>120</v>
      </c>
      <c r="I132" s="69">
        <f>J132+K132+L132</f>
        <v>54</v>
      </c>
      <c r="J132" s="84">
        <v>36</v>
      </c>
      <c r="K132" s="39">
        <v>18</v>
      </c>
      <c r="L132" s="39"/>
      <c r="M132" s="42">
        <f>H132-I132</f>
        <v>66</v>
      </c>
      <c r="N132" s="44"/>
      <c r="O132" s="39"/>
      <c r="P132" s="43"/>
      <c r="Q132" s="41"/>
      <c r="R132" s="39"/>
      <c r="S132" s="42"/>
      <c r="T132" s="131"/>
      <c r="U132" s="84">
        <v>6</v>
      </c>
      <c r="V132" s="126"/>
      <c r="W132" s="136"/>
      <c r="X132" s="84"/>
      <c r="Y132" s="132"/>
      <c r="Z132" s="399"/>
      <c r="AA132" s="399"/>
      <c r="AB132" s="399"/>
      <c r="AC132" s="399"/>
      <c r="AE132" s="399">
        <f t="shared" si="29"/>
      </c>
      <c r="AF132" s="399">
        <f t="shared" si="29"/>
      </c>
      <c r="AG132" s="399">
        <f t="shared" si="29"/>
      </c>
      <c r="AH132" s="399">
        <f t="shared" si="29"/>
      </c>
      <c r="AI132" s="399">
        <f t="shared" si="46"/>
      </c>
      <c r="AJ132" s="399">
        <f t="shared" si="47"/>
      </c>
      <c r="AK132" s="399">
        <f t="shared" si="48"/>
      </c>
      <c r="AL132" s="399" t="str">
        <f t="shared" si="28"/>
        <v>так</v>
      </c>
      <c r="AM132" s="399">
        <f t="shared" si="28"/>
      </c>
      <c r="AN132" s="399">
        <f t="shared" si="28"/>
      </c>
      <c r="AO132" s="399">
        <f t="shared" si="28"/>
      </c>
      <c r="AP132" s="399"/>
    </row>
    <row r="133" spans="1:42" s="17" customFormat="1" ht="34.5" customHeight="1">
      <c r="A133" s="343" t="s">
        <v>342</v>
      </c>
      <c r="B133" s="390" t="s">
        <v>413</v>
      </c>
      <c r="C133" s="41"/>
      <c r="D133" s="39" t="s">
        <v>568</v>
      </c>
      <c r="E133" s="39"/>
      <c r="F133" s="29"/>
      <c r="G133" s="99">
        <v>1.5</v>
      </c>
      <c r="H133" s="41">
        <f t="shared" si="50"/>
        <v>45</v>
      </c>
      <c r="I133" s="69">
        <f>J133+K133+L133</f>
        <v>27</v>
      </c>
      <c r="J133" s="84">
        <v>18</v>
      </c>
      <c r="K133" s="39"/>
      <c r="L133" s="39">
        <v>9</v>
      </c>
      <c r="M133" s="42">
        <f>H133-I133</f>
        <v>18</v>
      </c>
      <c r="N133" s="44"/>
      <c r="O133" s="39"/>
      <c r="P133" s="43"/>
      <c r="Q133" s="41"/>
      <c r="R133" s="39"/>
      <c r="S133" s="42"/>
      <c r="T133" s="131"/>
      <c r="U133" s="84"/>
      <c r="V133" s="126">
        <v>3</v>
      </c>
      <c r="W133" s="136"/>
      <c r="X133" s="84"/>
      <c r="Y133" s="132"/>
      <c r="Z133" s="399"/>
      <c r="AA133" s="399"/>
      <c r="AB133" s="399"/>
      <c r="AC133" s="399"/>
      <c r="AE133" s="399">
        <f t="shared" si="29"/>
      </c>
      <c r="AF133" s="399">
        <f t="shared" si="29"/>
      </c>
      <c r="AG133" s="399">
        <f t="shared" si="29"/>
      </c>
      <c r="AH133" s="399">
        <f t="shared" si="29"/>
      </c>
      <c r="AI133" s="399">
        <f t="shared" si="46"/>
      </c>
      <c r="AJ133" s="399">
        <f t="shared" si="47"/>
      </c>
      <c r="AK133" s="399">
        <f t="shared" si="48"/>
      </c>
      <c r="AL133" s="399">
        <f t="shared" si="28"/>
      </c>
      <c r="AM133" s="399" t="str">
        <f t="shared" si="28"/>
        <v>так</v>
      </c>
      <c r="AN133" s="399">
        <f t="shared" si="28"/>
      </c>
      <c r="AO133" s="399">
        <f t="shared" si="28"/>
      </c>
      <c r="AP133" s="399"/>
    </row>
    <row r="134" spans="1:42" s="17" customFormat="1" ht="28.5" customHeight="1">
      <c r="A134" s="343" t="s">
        <v>347</v>
      </c>
      <c r="B134" s="428" t="s">
        <v>346</v>
      </c>
      <c r="C134" s="55"/>
      <c r="D134" s="36" t="s">
        <v>570</v>
      </c>
      <c r="E134" s="36"/>
      <c r="F134" s="59"/>
      <c r="G134" s="828">
        <v>6</v>
      </c>
      <c r="H134" s="41">
        <f t="shared" si="50"/>
        <v>180</v>
      </c>
      <c r="I134" s="115">
        <f>J134+K134+L134</f>
        <v>96</v>
      </c>
      <c r="J134" s="36">
        <v>32</v>
      </c>
      <c r="K134" s="36">
        <v>64</v>
      </c>
      <c r="L134" s="36"/>
      <c r="M134" s="58">
        <f>H134-I134</f>
        <v>84</v>
      </c>
      <c r="N134" s="116"/>
      <c r="O134" s="36"/>
      <c r="P134" s="58"/>
      <c r="Q134" s="55"/>
      <c r="R134" s="36"/>
      <c r="S134" s="58"/>
      <c r="T134" s="55"/>
      <c r="U134" s="36"/>
      <c r="V134" s="117"/>
      <c r="W134" s="164"/>
      <c r="X134" s="118"/>
      <c r="Y134" s="275">
        <v>12</v>
      </c>
      <c r="Z134" s="399"/>
      <c r="AA134" s="399"/>
      <c r="AB134" s="399"/>
      <c r="AC134" s="399"/>
      <c r="AE134" s="399">
        <f t="shared" si="29"/>
      </c>
      <c r="AF134" s="399">
        <f t="shared" si="29"/>
      </c>
      <c r="AG134" s="399">
        <f t="shared" si="29"/>
      </c>
      <c r="AH134" s="399">
        <f t="shared" si="29"/>
      </c>
      <c r="AI134" s="399">
        <f t="shared" si="46"/>
      </c>
      <c r="AJ134" s="399">
        <f t="shared" si="47"/>
      </c>
      <c r="AK134" s="399">
        <f t="shared" si="48"/>
      </c>
      <c r="AL134" s="399">
        <f t="shared" si="28"/>
      </c>
      <c r="AM134" s="399">
        <f t="shared" si="28"/>
      </c>
      <c r="AN134" s="399">
        <f t="shared" si="28"/>
      </c>
      <c r="AO134" s="399">
        <f t="shared" si="28"/>
      </c>
      <c r="AP134" s="399"/>
    </row>
    <row r="135" spans="1:42" s="17" customFormat="1" ht="42" customHeight="1">
      <c r="A135" s="343" t="s">
        <v>231</v>
      </c>
      <c r="B135" s="347" t="s">
        <v>351</v>
      </c>
      <c r="C135" s="44"/>
      <c r="D135" s="39"/>
      <c r="E135" s="39"/>
      <c r="F135" s="30"/>
      <c r="G135" s="620">
        <f>SUM(G136+G137+G140)</f>
        <v>13.5</v>
      </c>
      <c r="H135" s="41">
        <f t="shared" si="50"/>
        <v>405</v>
      </c>
      <c r="I135" s="326">
        <f>SUM(I136+I137+I140)</f>
        <v>207</v>
      </c>
      <c r="J135" s="326">
        <f>SUM(J136+J137+J140)</f>
        <v>114</v>
      </c>
      <c r="K135" s="326">
        <f>SUM(K136+K137+K140)</f>
        <v>33</v>
      </c>
      <c r="L135" s="326">
        <f>SUM(L136+L137+L140)</f>
        <v>60</v>
      </c>
      <c r="M135" s="135">
        <f>SUM(M136+M137+M140)</f>
        <v>198</v>
      </c>
      <c r="N135" s="125"/>
      <c r="O135" s="39"/>
      <c r="P135" s="42"/>
      <c r="Q135" s="44"/>
      <c r="R135" s="39"/>
      <c r="S135" s="42"/>
      <c r="T135" s="44"/>
      <c r="U135" s="39"/>
      <c r="V135" s="126"/>
      <c r="W135" s="136"/>
      <c r="X135" s="84"/>
      <c r="Y135" s="132"/>
      <c r="Z135" s="399"/>
      <c r="AA135" s="399"/>
      <c r="AB135" s="399"/>
      <c r="AC135" s="399"/>
      <c r="AE135" s="399">
        <f t="shared" si="29"/>
      </c>
      <c r="AF135" s="399">
        <f t="shared" si="29"/>
      </c>
      <c r="AG135" s="399">
        <f t="shared" si="29"/>
      </c>
      <c r="AH135" s="399">
        <f t="shared" si="29"/>
      </c>
      <c r="AI135" s="399">
        <f t="shared" si="46"/>
      </c>
      <c r="AJ135" s="399">
        <f t="shared" si="47"/>
      </c>
      <c r="AK135" s="399">
        <f t="shared" si="48"/>
      </c>
      <c r="AL135" s="399">
        <f t="shared" si="28"/>
      </c>
      <c r="AM135" s="399">
        <f t="shared" si="28"/>
      </c>
      <c r="AN135" s="399">
        <f t="shared" si="28"/>
      </c>
      <c r="AO135" s="399">
        <f t="shared" si="28"/>
      </c>
      <c r="AP135" s="399"/>
    </row>
    <row r="136" spans="1:42" s="17" customFormat="1" ht="34.5" customHeight="1">
      <c r="A136" s="343" t="s">
        <v>352</v>
      </c>
      <c r="B136" s="391" t="s">
        <v>60</v>
      </c>
      <c r="C136" s="44"/>
      <c r="D136" s="39" t="s">
        <v>568</v>
      </c>
      <c r="E136" s="39"/>
      <c r="F136" s="30"/>
      <c r="G136" s="327">
        <v>2.5</v>
      </c>
      <c r="H136" s="41">
        <f t="shared" si="50"/>
        <v>75</v>
      </c>
      <c r="I136" s="69">
        <f>J136+K136+L136</f>
        <v>36</v>
      </c>
      <c r="J136" s="39">
        <v>18</v>
      </c>
      <c r="K136" s="39">
        <v>18</v>
      </c>
      <c r="L136" s="39"/>
      <c r="M136" s="58">
        <f>H136-I136</f>
        <v>39</v>
      </c>
      <c r="N136" s="125"/>
      <c r="O136" s="39"/>
      <c r="P136" s="42"/>
      <c r="Q136" s="44"/>
      <c r="R136" s="39"/>
      <c r="S136" s="42"/>
      <c r="T136" s="44"/>
      <c r="U136" s="39"/>
      <c r="V136" s="126">
        <v>4</v>
      </c>
      <c r="W136" s="136"/>
      <c r="X136" s="84"/>
      <c r="Y136" s="132"/>
      <c r="Z136" s="399"/>
      <c r="AA136" s="399"/>
      <c r="AB136" s="399"/>
      <c r="AC136" s="399"/>
      <c r="AE136" s="399">
        <f t="shared" si="29"/>
      </c>
      <c r="AF136" s="399">
        <f t="shared" si="29"/>
      </c>
      <c r="AG136" s="399">
        <f t="shared" si="29"/>
      </c>
      <c r="AH136" s="399">
        <f t="shared" si="29"/>
      </c>
      <c r="AI136" s="399">
        <f t="shared" si="46"/>
      </c>
      <c r="AJ136" s="399">
        <f t="shared" si="47"/>
      </c>
      <c r="AK136" s="399">
        <f t="shared" si="48"/>
      </c>
      <c r="AL136" s="399">
        <f t="shared" si="28"/>
      </c>
      <c r="AM136" s="399" t="str">
        <f t="shared" si="28"/>
        <v>так</v>
      </c>
      <c r="AN136" s="399">
        <f t="shared" si="28"/>
      </c>
      <c r="AO136" s="399">
        <f t="shared" si="28"/>
      </c>
      <c r="AP136" s="399"/>
    </row>
    <row r="137" spans="1:42" s="17" customFormat="1" ht="48" customHeight="1">
      <c r="A137" s="342" t="s">
        <v>353</v>
      </c>
      <c r="B137" s="390" t="s">
        <v>65</v>
      </c>
      <c r="C137" s="65"/>
      <c r="D137" s="33"/>
      <c r="E137" s="33"/>
      <c r="F137" s="37"/>
      <c r="G137" s="100">
        <f>G138+G139</f>
        <v>6</v>
      </c>
      <c r="H137" s="41">
        <f t="shared" si="50"/>
        <v>180</v>
      </c>
      <c r="I137" s="353">
        <f>I138+I139</f>
        <v>108</v>
      </c>
      <c r="J137" s="353">
        <f>J138+J139</f>
        <v>60</v>
      </c>
      <c r="K137" s="353">
        <f>K138+K139</f>
        <v>15</v>
      </c>
      <c r="L137" s="353">
        <f>L138+L139</f>
        <v>33</v>
      </c>
      <c r="M137" s="354">
        <f>H137-I137</f>
        <v>72</v>
      </c>
      <c r="N137" s="121"/>
      <c r="O137" s="33"/>
      <c r="P137" s="122"/>
      <c r="Q137" s="65"/>
      <c r="R137" s="33"/>
      <c r="S137" s="120"/>
      <c r="T137" s="65"/>
      <c r="U137" s="33"/>
      <c r="V137" s="124"/>
      <c r="W137" s="123"/>
      <c r="X137" s="83"/>
      <c r="Y137" s="139"/>
      <c r="Z137" s="399"/>
      <c r="AA137" s="399"/>
      <c r="AB137" s="399"/>
      <c r="AC137" s="399"/>
      <c r="AE137" s="399">
        <f t="shared" si="29"/>
      </c>
      <c r="AF137" s="399">
        <f t="shared" si="29"/>
      </c>
      <c r="AG137" s="399">
        <f t="shared" si="29"/>
      </c>
      <c r="AH137" s="399">
        <f t="shared" si="29"/>
      </c>
      <c r="AI137" s="399">
        <f t="shared" si="46"/>
      </c>
      <c r="AJ137" s="399">
        <f t="shared" si="47"/>
      </c>
      <c r="AK137" s="399">
        <f t="shared" si="48"/>
      </c>
      <c r="AL137" s="399">
        <f t="shared" si="28"/>
      </c>
      <c r="AM137" s="399">
        <f t="shared" si="28"/>
      </c>
      <c r="AN137" s="399">
        <f t="shared" si="28"/>
      </c>
      <c r="AO137" s="399">
        <f t="shared" si="28"/>
      </c>
      <c r="AP137" s="399"/>
    </row>
    <row r="138" spans="1:42" s="17" customFormat="1" ht="49.5" customHeight="1">
      <c r="A138" s="344" t="s">
        <v>354</v>
      </c>
      <c r="B138" s="390" t="s">
        <v>65</v>
      </c>
      <c r="C138" s="41">
        <v>7</v>
      </c>
      <c r="D138" s="39"/>
      <c r="E138" s="39"/>
      <c r="F138" s="29"/>
      <c r="G138" s="99">
        <v>5</v>
      </c>
      <c r="H138" s="41">
        <f t="shared" si="50"/>
        <v>150</v>
      </c>
      <c r="I138" s="69">
        <f>J138+K138+L138</f>
        <v>90</v>
      </c>
      <c r="J138" s="84">
        <v>60</v>
      </c>
      <c r="K138" s="39">
        <v>15</v>
      </c>
      <c r="L138" s="39">
        <v>15</v>
      </c>
      <c r="M138" s="42">
        <f>H138-I138</f>
        <v>60</v>
      </c>
      <c r="N138" s="44"/>
      <c r="O138" s="39"/>
      <c r="P138" s="43"/>
      <c r="Q138" s="41"/>
      <c r="R138" s="39"/>
      <c r="S138" s="42"/>
      <c r="T138" s="131"/>
      <c r="U138" s="84"/>
      <c r="V138" s="126"/>
      <c r="W138" s="136">
        <v>6</v>
      </c>
      <c r="X138" s="84"/>
      <c r="Y138" s="132"/>
      <c r="Z138" s="399"/>
      <c r="AA138" s="399"/>
      <c r="AB138" s="399"/>
      <c r="AC138" s="399"/>
      <c r="AE138" s="399">
        <f t="shared" si="29"/>
      </c>
      <c r="AF138" s="399">
        <f t="shared" si="29"/>
      </c>
      <c r="AG138" s="399">
        <f t="shared" si="29"/>
      </c>
      <c r="AH138" s="399">
        <f t="shared" si="29"/>
      </c>
      <c r="AI138" s="399">
        <f t="shared" si="46"/>
      </c>
      <c r="AJ138" s="399">
        <f t="shared" si="47"/>
      </c>
      <c r="AK138" s="399">
        <f t="shared" si="48"/>
      </c>
      <c r="AL138" s="399">
        <f t="shared" si="28"/>
      </c>
      <c r="AM138" s="399">
        <f t="shared" si="28"/>
      </c>
      <c r="AN138" s="399" t="str">
        <f t="shared" si="28"/>
        <v>так</v>
      </c>
      <c r="AO138" s="399">
        <f t="shared" si="28"/>
      </c>
      <c r="AP138" s="399"/>
    </row>
    <row r="139" spans="1:42" s="17" customFormat="1" ht="50.25" customHeight="1">
      <c r="A139" s="344" t="s">
        <v>355</v>
      </c>
      <c r="B139" s="390" t="s">
        <v>612</v>
      </c>
      <c r="C139" s="41"/>
      <c r="D139" s="39"/>
      <c r="E139" s="39"/>
      <c r="F139" s="29" t="s">
        <v>569</v>
      </c>
      <c r="G139" s="99">
        <v>1</v>
      </c>
      <c r="H139" s="41">
        <f>G139*30</f>
        <v>30</v>
      </c>
      <c r="I139" s="69">
        <f>J139+K139+L139</f>
        <v>18</v>
      </c>
      <c r="J139" s="84"/>
      <c r="K139" s="39"/>
      <c r="L139" s="39">
        <v>18</v>
      </c>
      <c r="M139" s="42">
        <f>H139-I139</f>
        <v>12</v>
      </c>
      <c r="N139" s="44"/>
      <c r="O139" s="39"/>
      <c r="P139" s="43"/>
      <c r="Q139" s="41"/>
      <c r="R139" s="39"/>
      <c r="S139" s="42"/>
      <c r="T139" s="131"/>
      <c r="U139" s="84"/>
      <c r="V139" s="126"/>
      <c r="W139" s="136"/>
      <c r="X139" s="84">
        <v>2</v>
      </c>
      <c r="Y139" s="132"/>
      <c r="Z139" s="399"/>
      <c r="AA139" s="399"/>
      <c r="AB139" s="399"/>
      <c r="AC139" s="399"/>
      <c r="AE139" s="399">
        <f t="shared" si="29"/>
      </c>
      <c r="AF139" s="399">
        <f t="shared" si="29"/>
      </c>
      <c r="AG139" s="399">
        <f t="shared" si="29"/>
      </c>
      <c r="AH139" s="399">
        <f>IF(Q139&lt;&gt;"","так","")</f>
      </c>
      <c r="AI139" s="399">
        <f t="shared" si="46"/>
      </c>
      <c r="AJ139" s="399">
        <f t="shared" si="47"/>
      </c>
      <c r="AK139" s="399">
        <f t="shared" si="48"/>
      </c>
      <c r="AL139" s="399">
        <f>IF(U139&lt;&gt;"","так","")</f>
      </c>
      <c r="AM139" s="399">
        <f>IF(V139&lt;&gt;"","так","")</f>
      </c>
      <c r="AN139" s="399">
        <f>IF(W139&lt;&gt;"","так","")</f>
      </c>
      <c r="AO139" s="399" t="str">
        <f>IF(X139&lt;&gt;"","так","")</f>
        <v>так</v>
      </c>
      <c r="AP139" s="399"/>
    </row>
    <row r="140" spans="1:42" s="17" customFormat="1" ht="35.25" customHeight="1">
      <c r="A140" s="342" t="s">
        <v>356</v>
      </c>
      <c r="B140" s="392" t="s">
        <v>69</v>
      </c>
      <c r="C140" s="65" t="s">
        <v>569</v>
      </c>
      <c r="D140" s="33"/>
      <c r="E140" s="33"/>
      <c r="F140" s="32"/>
      <c r="G140" s="101">
        <f>H140/30</f>
        <v>5</v>
      </c>
      <c r="H140" s="419">
        <v>150</v>
      </c>
      <c r="I140" s="420">
        <f>J140+K140+L140</f>
        <v>63</v>
      </c>
      <c r="J140" s="421">
        <v>36</v>
      </c>
      <c r="K140" s="422"/>
      <c r="L140" s="422">
        <v>27</v>
      </c>
      <c r="M140" s="423">
        <f>H140-I140</f>
        <v>87</v>
      </c>
      <c r="N140" s="140"/>
      <c r="O140" s="33"/>
      <c r="P140" s="122"/>
      <c r="Q140" s="65"/>
      <c r="R140" s="33"/>
      <c r="S140" s="120"/>
      <c r="T140" s="138"/>
      <c r="U140" s="83"/>
      <c r="V140" s="124"/>
      <c r="W140" s="123"/>
      <c r="X140" s="83">
        <v>7</v>
      </c>
      <c r="Y140" s="132"/>
      <c r="Z140" s="399"/>
      <c r="AA140" s="399"/>
      <c r="AB140" s="399"/>
      <c r="AC140" s="399"/>
      <c r="AE140" s="399">
        <f aca="true" t="shared" si="51" ref="AE140:AN167">IF(N140&lt;&gt;"","так","")</f>
      </c>
      <c r="AF140" s="399">
        <f t="shared" si="51"/>
      </c>
      <c r="AG140" s="399">
        <f t="shared" si="51"/>
      </c>
      <c r="AH140" s="399">
        <f t="shared" si="51"/>
      </c>
      <c r="AI140" s="399">
        <f t="shared" si="51"/>
      </c>
      <c r="AJ140" s="399">
        <f t="shared" si="51"/>
      </c>
      <c r="AK140" s="399">
        <f t="shared" si="51"/>
      </c>
      <c r="AL140" s="399">
        <f t="shared" si="51"/>
      </c>
      <c r="AM140" s="399">
        <f t="shared" si="51"/>
      </c>
      <c r="AN140" s="399">
        <f t="shared" si="51"/>
      </c>
      <c r="AO140" s="399" t="str">
        <f>IF(X140&lt;&gt;"","так","")</f>
        <v>так</v>
      </c>
      <c r="AP140" s="399"/>
    </row>
    <row r="141" spans="1:42" s="17" customFormat="1" ht="41.25" customHeight="1">
      <c r="A141" s="345" t="s">
        <v>232</v>
      </c>
      <c r="B141" s="347" t="s">
        <v>357</v>
      </c>
      <c r="C141" s="44"/>
      <c r="D141" s="39"/>
      <c r="E141" s="39"/>
      <c r="F141" s="29"/>
      <c r="G141" s="620">
        <f>SUM(G143+G142)</f>
        <v>9.5</v>
      </c>
      <c r="H141" s="326">
        <f aca="true" t="shared" si="52" ref="H141:M141">SUM(H143+H142)</f>
        <v>285</v>
      </c>
      <c r="I141" s="134">
        <f t="shared" si="52"/>
        <v>133</v>
      </c>
      <c r="J141" s="134">
        <f t="shared" si="52"/>
        <v>74</v>
      </c>
      <c r="K141" s="134">
        <f t="shared" si="52"/>
        <v>15</v>
      </c>
      <c r="L141" s="134">
        <f t="shared" si="52"/>
        <v>44</v>
      </c>
      <c r="M141" s="135">
        <f t="shared" si="52"/>
        <v>152</v>
      </c>
      <c r="N141" s="44"/>
      <c r="O141" s="39"/>
      <c r="P141" s="42"/>
      <c r="Q141" s="44"/>
      <c r="R141" s="39"/>
      <c r="S141" s="42"/>
      <c r="T141" s="136"/>
      <c r="U141" s="84"/>
      <c r="V141" s="126"/>
      <c r="W141" s="136"/>
      <c r="X141" s="84"/>
      <c r="Y141" s="132"/>
      <c r="Z141" s="399"/>
      <c r="AA141" s="399"/>
      <c r="AB141" s="399"/>
      <c r="AC141" s="399"/>
      <c r="AE141" s="399">
        <f t="shared" si="51"/>
      </c>
      <c r="AF141" s="399">
        <f t="shared" si="51"/>
      </c>
      <c r="AG141" s="399">
        <f t="shared" si="51"/>
      </c>
      <c r="AH141" s="399">
        <f t="shared" si="51"/>
      </c>
      <c r="AI141" s="399">
        <f t="shared" si="51"/>
      </c>
      <c r="AJ141" s="399">
        <f t="shared" si="51"/>
      </c>
      <c r="AK141" s="399">
        <f t="shared" si="51"/>
      </c>
      <c r="AL141" s="399">
        <f t="shared" si="51"/>
      </c>
      <c r="AM141" s="399">
        <f t="shared" si="51"/>
      </c>
      <c r="AN141" s="399">
        <f t="shared" si="51"/>
      </c>
      <c r="AO141" s="399">
        <f>IF(X141&lt;&gt;"","так","")</f>
      </c>
      <c r="AP141" s="399"/>
    </row>
    <row r="142" spans="1:42" s="17" customFormat="1" ht="15.75">
      <c r="A142" s="342" t="s">
        <v>233</v>
      </c>
      <c r="B142" s="390" t="s">
        <v>66</v>
      </c>
      <c r="C142" s="41">
        <v>5</v>
      </c>
      <c r="D142" s="39"/>
      <c r="E142" s="39"/>
      <c r="F142" s="29"/>
      <c r="G142" s="99">
        <v>5</v>
      </c>
      <c r="H142" s="41">
        <f>G142*30</f>
        <v>150</v>
      </c>
      <c r="I142" s="69">
        <f>J142+K142+L142</f>
        <v>75</v>
      </c>
      <c r="J142" s="84">
        <v>45</v>
      </c>
      <c r="K142" s="39">
        <v>15</v>
      </c>
      <c r="L142" s="39">
        <v>15</v>
      </c>
      <c r="M142" s="42">
        <f>H142-I142</f>
        <v>75</v>
      </c>
      <c r="N142" s="44"/>
      <c r="O142" s="39"/>
      <c r="P142" s="43"/>
      <c r="Q142" s="41"/>
      <c r="R142" s="39"/>
      <c r="S142" s="42"/>
      <c r="T142" s="131">
        <v>5</v>
      </c>
      <c r="U142" s="84"/>
      <c r="V142" s="126"/>
      <c r="W142" s="136"/>
      <c r="X142" s="84"/>
      <c r="Y142" s="132"/>
      <c r="Z142" s="399"/>
      <c r="AA142" s="399"/>
      <c r="AB142" s="399"/>
      <c r="AC142" s="399"/>
      <c r="AE142" s="399">
        <f t="shared" si="51"/>
      </c>
      <c r="AF142" s="399">
        <f t="shared" si="51"/>
      </c>
      <c r="AG142" s="399">
        <f t="shared" si="51"/>
      </c>
      <c r="AH142" s="399">
        <f t="shared" si="51"/>
      </c>
      <c r="AI142" s="399">
        <f t="shared" si="51"/>
      </c>
      <c r="AJ142" s="399">
        <f t="shared" si="51"/>
      </c>
      <c r="AK142" s="399" t="str">
        <f t="shared" si="51"/>
        <v>так</v>
      </c>
      <c r="AL142" s="399">
        <f t="shared" si="51"/>
      </c>
      <c r="AM142" s="399">
        <f t="shared" si="51"/>
      </c>
      <c r="AN142" s="399">
        <f t="shared" si="51"/>
      </c>
      <c r="AO142" s="399">
        <f>IF(X142&lt;&gt;"","так","")</f>
      </c>
      <c r="AP142" s="399"/>
    </row>
    <row r="143" spans="1:42" s="17" customFormat="1" ht="31.5">
      <c r="A143" s="342" t="s">
        <v>234</v>
      </c>
      <c r="B143" s="390" t="s">
        <v>68</v>
      </c>
      <c r="C143" s="41"/>
      <c r="D143" s="39"/>
      <c r="E143" s="39"/>
      <c r="F143" s="29"/>
      <c r="G143" s="348">
        <f>G144+G145</f>
        <v>4.5</v>
      </c>
      <c r="H143" s="352">
        <f>H144+H145</f>
        <v>135</v>
      </c>
      <c r="I143" s="350">
        <f>I144+I145</f>
        <v>58</v>
      </c>
      <c r="J143" s="350">
        <f>J144+J145</f>
        <v>29</v>
      </c>
      <c r="K143" s="163"/>
      <c r="L143" s="350">
        <f>L144+L145</f>
        <v>29</v>
      </c>
      <c r="M143" s="351">
        <f>M144+M145</f>
        <v>77</v>
      </c>
      <c r="N143" s="44"/>
      <c r="O143" s="39"/>
      <c r="P143" s="43"/>
      <c r="Q143" s="41"/>
      <c r="R143" s="39"/>
      <c r="S143" s="42"/>
      <c r="T143" s="131"/>
      <c r="U143" s="84"/>
      <c r="V143" s="126"/>
      <c r="W143" s="136"/>
      <c r="X143" s="84"/>
      <c r="Y143" s="132"/>
      <c r="Z143" s="399"/>
      <c r="AA143" s="399"/>
      <c r="AB143" s="399"/>
      <c r="AC143" s="399"/>
      <c r="AE143" s="399">
        <f t="shared" si="51"/>
      </c>
      <c r="AF143" s="399">
        <f t="shared" si="51"/>
      </c>
      <c r="AG143" s="399">
        <f t="shared" si="51"/>
      </c>
      <c r="AH143" s="399">
        <f t="shared" si="51"/>
      </c>
      <c r="AI143" s="399">
        <f t="shared" si="51"/>
      </c>
      <c r="AJ143" s="399">
        <f t="shared" si="51"/>
      </c>
      <c r="AK143" s="399">
        <f t="shared" si="51"/>
      </c>
      <c r="AL143" s="399">
        <f t="shared" si="51"/>
      </c>
      <c r="AM143" s="399">
        <f t="shared" si="51"/>
      </c>
      <c r="AN143" s="399">
        <f t="shared" si="51"/>
      </c>
      <c r="AO143" s="399">
        <f>IF(X143&lt;&gt;"","так","")</f>
      </c>
      <c r="AP143" s="399"/>
    </row>
    <row r="144" spans="1:42" s="17" customFormat="1" ht="31.5">
      <c r="A144" s="342" t="s">
        <v>359</v>
      </c>
      <c r="B144" s="390" t="s">
        <v>68</v>
      </c>
      <c r="C144" s="41"/>
      <c r="D144" s="39" t="s">
        <v>568</v>
      </c>
      <c r="E144" s="39"/>
      <c r="F144" s="29"/>
      <c r="G144" s="99">
        <v>2.5</v>
      </c>
      <c r="H144" s="41">
        <f>G144*30</f>
        <v>75</v>
      </c>
      <c r="I144" s="69">
        <f>J144+K144+L144</f>
        <v>28</v>
      </c>
      <c r="J144" s="84">
        <v>14</v>
      </c>
      <c r="K144" s="39"/>
      <c r="L144" s="39">
        <v>14</v>
      </c>
      <c r="M144" s="42">
        <f>H144-I144</f>
        <v>47</v>
      </c>
      <c r="N144" s="44"/>
      <c r="O144" s="39"/>
      <c r="P144" s="43"/>
      <c r="Q144" s="41"/>
      <c r="R144" s="39"/>
      <c r="S144" s="42"/>
      <c r="T144" s="131"/>
      <c r="U144" s="84"/>
      <c r="V144" s="126">
        <v>3</v>
      </c>
      <c r="W144" s="136"/>
      <c r="X144" s="84"/>
      <c r="Y144" s="132"/>
      <c r="Z144" s="399"/>
      <c r="AA144" s="399"/>
      <c r="AB144" s="399"/>
      <c r="AC144" s="399"/>
      <c r="AE144" s="399">
        <f t="shared" si="51"/>
      </c>
      <c r="AF144" s="399">
        <f t="shared" si="51"/>
      </c>
      <c r="AG144" s="399">
        <f t="shared" si="51"/>
      </c>
      <c r="AH144" s="399">
        <f t="shared" si="51"/>
      </c>
      <c r="AI144" s="399">
        <f t="shared" si="51"/>
      </c>
      <c r="AJ144" s="399">
        <f t="shared" si="51"/>
      </c>
      <c r="AK144" s="399">
        <f t="shared" si="51"/>
      </c>
      <c r="AL144" s="399">
        <f t="shared" si="51"/>
      </c>
      <c r="AM144" s="399" t="str">
        <f t="shared" si="51"/>
        <v>так</v>
      </c>
      <c r="AN144" s="399">
        <f aca="true" t="shared" si="53" ref="AN144:AO167">IF(W144&lt;&gt;"","так","")</f>
      </c>
      <c r="AO144" s="399">
        <f t="shared" si="53"/>
      </c>
      <c r="AP144" s="399"/>
    </row>
    <row r="145" spans="1:42" s="17" customFormat="1" ht="31.5">
      <c r="A145" s="342" t="s">
        <v>360</v>
      </c>
      <c r="B145" s="390" t="s">
        <v>68</v>
      </c>
      <c r="C145" s="41">
        <v>7</v>
      </c>
      <c r="D145" s="39"/>
      <c r="E145" s="39"/>
      <c r="F145" s="29"/>
      <c r="G145" s="99">
        <v>2</v>
      </c>
      <c r="H145" s="41">
        <f>G145*30</f>
        <v>60</v>
      </c>
      <c r="I145" s="69">
        <f>J145+K145+L145</f>
        <v>30</v>
      </c>
      <c r="J145" s="84">
        <v>15</v>
      </c>
      <c r="K145" s="39"/>
      <c r="L145" s="39">
        <v>15</v>
      </c>
      <c r="M145" s="42">
        <f>H145-I145</f>
        <v>30</v>
      </c>
      <c r="N145" s="44"/>
      <c r="O145" s="39"/>
      <c r="P145" s="43"/>
      <c r="Q145" s="41"/>
      <c r="R145" s="39"/>
      <c r="S145" s="42"/>
      <c r="T145" s="131"/>
      <c r="U145" s="84"/>
      <c r="V145" s="126"/>
      <c r="W145" s="136">
        <v>2</v>
      </c>
      <c r="X145" s="84"/>
      <c r="Y145" s="132"/>
      <c r="Z145" s="399"/>
      <c r="AA145" s="399"/>
      <c r="AB145" s="399"/>
      <c r="AC145" s="399"/>
      <c r="AE145" s="399">
        <f t="shared" si="51"/>
      </c>
      <c r="AF145" s="399">
        <f t="shared" si="51"/>
      </c>
      <c r="AG145" s="399">
        <f t="shared" si="51"/>
      </c>
      <c r="AH145" s="399">
        <f t="shared" si="51"/>
      </c>
      <c r="AI145" s="399">
        <f t="shared" si="51"/>
      </c>
      <c r="AJ145" s="399">
        <f t="shared" si="51"/>
      </c>
      <c r="AK145" s="399">
        <f t="shared" si="51"/>
      </c>
      <c r="AL145" s="399">
        <f t="shared" si="51"/>
      </c>
      <c r="AM145" s="399">
        <f t="shared" si="51"/>
      </c>
      <c r="AN145" s="399" t="str">
        <f t="shared" si="53"/>
        <v>так</v>
      </c>
      <c r="AO145" s="399">
        <f t="shared" si="53"/>
      </c>
      <c r="AP145" s="399"/>
    </row>
    <row r="146" spans="1:42" s="17" customFormat="1" ht="40.5" customHeight="1">
      <c r="A146" s="345" t="s">
        <v>361</v>
      </c>
      <c r="B146" s="347" t="s">
        <v>358</v>
      </c>
      <c r="C146" s="44"/>
      <c r="D146" s="39"/>
      <c r="E146" s="39"/>
      <c r="F146" s="29"/>
      <c r="G146" s="620">
        <f aca="true" t="shared" si="54" ref="G146:M146">SUM(G147+G150)</f>
        <v>8.5</v>
      </c>
      <c r="H146" s="326">
        <f t="shared" si="54"/>
        <v>255</v>
      </c>
      <c r="I146" s="134">
        <f t="shared" si="54"/>
        <v>120</v>
      </c>
      <c r="J146" s="134">
        <f t="shared" si="54"/>
        <v>69</v>
      </c>
      <c r="K146" s="134">
        <f t="shared" si="54"/>
        <v>18</v>
      </c>
      <c r="L146" s="134">
        <f t="shared" si="54"/>
        <v>33</v>
      </c>
      <c r="M146" s="135">
        <f t="shared" si="54"/>
        <v>135</v>
      </c>
      <c r="N146" s="44"/>
      <c r="O146" s="39"/>
      <c r="P146" s="42"/>
      <c r="Q146" s="44"/>
      <c r="R146" s="39"/>
      <c r="S146" s="42"/>
      <c r="T146" s="136"/>
      <c r="U146" s="84"/>
      <c r="V146" s="126"/>
      <c r="W146" s="136"/>
      <c r="X146" s="84"/>
      <c r="Y146" s="132"/>
      <c r="Z146" s="399"/>
      <c r="AA146" s="399"/>
      <c r="AB146" s="399"/>
      <c r="AC146" s="399"/>
      <c r="AE146" s="399">
        <f t="shared" si="51"/>
      </c>
      <c r="AF146" s="399">
        <f t="shared" si="51"/>
      </c>
      <c r="AG146" s="399">
        <f t="shared" si="51"/>
      </c>
      <c r="AH146" s="399">
        <f t="shared" si="51"/>
      </c>
      <c r="AI146" s="399">
        <f t="shared" si="51"/>
      </c>
      <c r="AJ146" s="399">
        <f t="shared" si="51"/>
      </c>
      <c r="AK146" s="399">
        <f t="shared" si="51"/>
      </c>
      <c r="AL146" s="399">
        <f t="shared" si="51"/>
      </c>
      <c r="AM146" s="399">
        <f t="shared" si="51"/>
      </c>
      <c r="AN146" s="399">
        <f t="shared" si="53"/>
      </c>
      <c r="AO146" s="399">
        <f t="shared" si="53"/>
      </c>
      <c r="AP146" s="399"/>
    </row>
    <row r="147" spans="1:42" s="17" customFormat="1" ht="19.5" customHeight="1">
      <c r="A147" s="345" t="s">
        <v>362</v>
      </c>
      <c r="B147" s="391" t="s">
        <v>64</v>
      </c>
      <c r="C147" s="44"/>
      <c r="D147" s="39"/>
      <c r="E147" s="39"/>
      <c r="F147" s="29"/>
      <c r="G147" s="348">
        <f>G148+G149</f>
        <v>4.5</v>
      </c>
      <c r="H147" s="349">
        <f>G147*30</f>
        <v>135</v>
      </c>
      <c r="I147" s="350">
        <f>I148+I149</f>
        <v>63</v>
      </c>
      <c r="J147" s="350">
        <f>J148+J149</f>
        <v>45</v>
      </c>
      <c r="K147" s="350">
        <f>K148+K149</f>
        <v>18</v>
      </c>
      <c r="L147" s="350"/>
      <c r="M147" s="351">
        <f>M148+M149</f>
        <v>72</v>
      </c>
      <c r="N147" s="44"/>
      <c r="O147" s="39"/>
      <c r="P147" s="42"/>
      <c r="Q147" s="44"/>
      <c r="R147" s="39"/>
      <c r="S147" s="42"/>
      <c r="T147" s="136"/>
      <c r="U147" s="84"/>
      <c r="V147" s="126"/>
      <c r="W147" s="136"/>
      <c r="X147" s="84"/>
      <c r="Y147" s="132"/>
      <c r="Z147" s="399"/>
      <c r="AA147" s="399"/>
      <c r="AB147" s="399"/>
      <c r="AC147" s="399"/>
      <c r="AE147" s="399">
        <f t="shared" si="51"/>
      </c>
      <c r="AF147" s="399">
        <f t="shared" si="51"/>
      </c>
      <c r="AG147" s="399">
        <f t="shared" si="51"/>
      </c>
      <c r="AH147" s="399">
        <f t="shared" si="51"/>
      </c>
      <c r="AI147" s="399">
        <f t="shared" si="51"/>
      </c>
      <c r="AJ147" s="399">
        <f t="shared" si="51"/>
      </c>
      <c r="AK147" s="399">
        <f t="shared" si="51"/>
      </c>
      <c r="AL147" s="399">
        <f t="shared" si="51"/>
      </c>
      <c r="AM147" s="399">
        <f t="shared" si="51"/>
      </c>
      <c r="AN147" s="399">
        <f t="shared" si="53"/>
      </c>
      <c r="AO147" s="399">
        <f t="shared" si="53"/>
      </c>
      <c r="AP147" s="399"/>
    </row>
    <row r="148" spans="1:42" s="17" customFormat="1" ht="19.5" customHeight="1">
      <c r="A148" s="505" t="s">
        <v>363</v>
      </c>
      <c r="B148" s="506" t="s">
        <v>64</v>
      </c>
      <c r="C148" s="507"/>
      <c r="D148" s="508"/>
      <c r="E148" s="508"/>
      <c r="F148" s="509"/>
      <c r="G148" s="829">
        <v>2.5</v>
      </c>
      <c r="H148" s="507">
        <f>G148*30</f>
        <v>75</v>
      </c>
      <c r="I148" s="1083">
        <f>J148+K148+L148</f>
        <v>36</v>
      </c>
      <c r="J148" s="1084">
        <v>27</v>
      </c>
      <c r="K148" s="1085">
        <v>9</v>
      </c>
      <c r="L148" s="508"/>
      <c r="M148" s="430">
        <f>H148-I148</f>
        <v>39</v>
      </c>
      <c r="N148" s="507"/>
      <c r="O148" s="508"/>
      <c r="P148" s="430"/>
      <c r="Q148" s="507"/>
      <c r="R148" s="508"/>
      <c r="S148" s="430"/>
      <c r="T148" s="511"/>
      <c r="U148" s="510">
        <v>4</v>
      </c>
      <c r="V148" s="512"/>
      <c r="W148" s="511"/>
      <c r="X148" s="510"/>
      <c r="Y148" s="722"/>
      <c r="Z148" s="399"/>
      <c r="AA148" s="399"/>
      <c r="AB148" s="399"/>
      <c r="AC148" s="399"/>
      <c r="AE148" s="399">
        <f t="shared" si="51"/>
      </c>
      <c r="AF148" s="399">
        <f t="shared" si="51"/>
      </c>
      <c r="AG148" s="399">
        <f t="shared" si="51"/>
      </c>
      <c r="AH148" s="399">
        <f t="shared" si="51"/>
      </c>
      <c r="AI148" s="399">
        <f t="shared" si="51"/>
      </c>
      <c r="AJ148" s="399">
        <f t="shared" si="51"/>
      </c>
      <c r="AK148" s="399">
        <f t="shared" si="51"/>
      </c>
      <c r="AL148" s="399" t="str">
        <f t="shared" si="51"/>
        <v>так</v>
      </c>
      <c r="AM148" s="399">
        <f t="shared" si="51"/>
      </c>
      <c r="AN148" s="399">
        <f t="shared" si="53"/>
      </c>
      <c r="AO148" s="399">
        <f t="shared" si="53"/>
      </c>
      <c r="AP148" s="399"/>
    </row>
    <row r="149" spans="1:42" s="17" customFormat="1" ht="19.5" customHeight="1">
      <c r="A149" s="505" t="s">
        <v>364</v>
      </c>
      <c r="B149" s="513" t="s">
        <v>64</v>
      </c>
      <c r="C149" s="514" t="s">
        <v>568</v>
      </c>
      <c r="D149" s="508"/>
      <c r="E149" s="508"/>
      <c r="F149" s="509"/>
      <c r="G149" s="515">
        <v>2</v>
      </c>
      <c r="H149" s="514">
        <f>G149*30</f>
        <v>60</v>
      </c>
      <c r="I149" s="1083">
        <f>J149+K149+L149</f>
        <v>27</v>
      </c>
      <c r="J149" s="1084">
        <v>18</v>
      </c>
      <c r="K149" s="1085">
        <v>9</v>
      </c>
      <c r="L149" s="508"/>
      <c r="M149" s="430">
        <f>H149-I149</f>
        <v>33</v>
      </c>
      <c r="N149" s="507"/>
      <c r="O149" s="508"/>
      <c r="P149" s="516"/>
      <c r="Q149" s="514"/>
      <c r="R149" s="508"/>
      <c r="S149" s="430"/>
      <c r="T149" s="517"/>
      <c r="U149" s="510"/>
      <c r="V149" s="512">
        <v>3</v>
      </c>
      <c r="W149" s="511"/>
      <c r="X149" s="510"/>
      <c r="Y149" s="722"/>
      <c r="Z149" s="399"/>
      <c r="AA149" s="399"/>
      <c r="AB149" s="399"/>
      <c r="AC149" s="399"/>
      <c r="AE149" s="399">
        <f t="shared" si="51"/>
      </c>
      <c r="AF149" s="399">
        <f t="shared" si="51"/>
      </c>
      <c r="AG149" s="399">
        <f t="shared" si="51"/>
      </c>
      <c r="AH149" s="399">
        <f t="shared" si="51"/>
      </c>
      <c r="AI149" s="399">
        <f t="shared" si="51"/>
      </c>
      <c r="AJ149" s="399">
        <f t="shared" si="51"/>
      </c>
      <c r="AK149" s="399">
        <f t="shared" si="51"/>
      </c>
      <c r="AL149" s="399">
        <f t="shared" si="51"/>
      </c>
      <c r="AM149" s="399" t="str">
        <f t="shared" si="51"/>
        <v>так</v>
      </c>
      <c r="AN149" s="399">
        <f t="shared" si="53"/>
      </c>
      <c r="AO149" s="399">
        <f t="shared" si="53"/>
      </c>
      <c r="AP149" s="399"/>
    </row>
    <row r="150" spans="1:42" s="17" customFormat="1" ht="21.75" customHeight="1">
      <c r="A150" s="505" t="s">
        <v>365</v>
      </c>
      <c r="B150" s="513" t="s">
        <v>67</v>
      </c>
      <c r="C150" s="514"/>
      <c r="D150" s="508"/>
      <c r="E150" s="508"/>
      <c r="F150" s="509"/>
      <c r="G150" s="518">
        <v>4</v>
      </c>
      <c r="H150" s="519">
        <v>120</v>
      </c>
      <c r="I150" s="520">
        <f>J150+K150+L150</f>
        <v>57</v>
      </c>
      <c r="J150" s="521">
        <v>24</v>
      </c>
      <c r="K150" s="522"/>
      <c r="L150" s="522">
        <v>33</v>
      </c>
      <c r="M150" s="523">
        <f>H150-I150</f>
        <v>63</v>
      </c>
      <c r="N150" s="507"/>
      <c r="O150" s="508"/>
      <c r="P150" s="516"/>
      <c r="Q150" s="514"/>
      <c r="R150" s="508"/>
      <c r="S150" s="430"/>
      <c r="T150" s="517"/>
      <c r="U150" s="510"/>
      <c r="V150" s="512"/>
      <c r="W150" s="511"/>
      <c r="X150" s="510"/>
      <c r="Y150" s="722"/>
      <c r="Z150" s="399"/>
      <c r="AA150" s="399"/>
      <c r="AB150" s="399"/>
      <c r="AC150" s="399"/>
      <c r="AE150" s="399">
        <f t="shared" si="51"/>
      </c>
      <c r="AF150" s="399">
        <f t="shared" si="51"/>
      </c>
      <c r="AG150" s="399">
        <f t="shared" si="51"/>
      </c>
      <c r="AH150" s="399">
        <f t="shared" si="51"/>
      </c>
      <c r="AI150" s="399">
        <f t="shared" si="51"/>
      </c>
      <c r="AJ150" s="399">
        <f t="shared" si="51"/>
      </c>
      <c r="AK150" s="399">
        <f t="shared" si="51"/>
      </c>
      <c r="AL150" s="399">
        <f t="shared" si="51"/>
      </c>
      <c r="AM150" s="399">
        <f t="shared" si="51"/>
      </c>
      <c r="AN150" s="399">
        <f t="shared" si="53"/>
      </c>
      <c r="AO150" s="399">
        <f t="shared" si="53"/>
      </c>
      <c r="AP150" s="399"/>
    </row>
    <row r="151" spans="1:42" s="17" customFormat="1" ht="21.75" customHeight="1">
      <c r="A151" s="524" t="s">
        <v>366</v>
      </c>
      <c r="B151" s="513" t="s">
        <v>67</v>
      </c>
      <c r="C151" s="514"/>
      <c r="D151" s="508"/>
      <c r="E151" s="508"/>
      <c r="F151" s="509"/>
      <c r="G151" s="515">
        <f>H151/30</f>
        <v>2.5</v>
      </c>
      <c r="H151" s="514">
        <v>75</v>
      </c>
      <c r="I151" s="429">
        <f>J151+K151+L151</f>
        <v>30</v>
      </c>
      <c r="J151" s="510">
        <v>15</v>
      </c>
      <c r="K151" s="508"/>
      <c r="L151" s="508">
        <v>15</v>
      </c>
      <c r="M151" s="430">
        <f>H151-I151</f>
        <v>45</v>
      </c>
      <c r="N151" s="507"/>
      <c r="O151" s="508"/>
      <c r="P151" s="516"/>
      <c r="Q151" s="514"/>
      <c r="R151" s="508"/>
      <c r="S151" s="430"/>
      <c r="T151" s="517"/>
      <c r="U151" s="510"/>
      <c r="V151" s="512"/>
      <c r="W151" s="511">
        <v>2</v>
      </c>
      <c r="X151" s="510"/>
      <c r="Y151" s="722"/>
      <c r="Z151" s="399"/>
      <c r="AA151" s="399"/>
      <c r="AB151" s="399"/>
      <c r="AC151" s="399"/>
      <c r="AE151" s="399">
        <f t="shared" si="51"/>
      </c>
      <c r="AF151" s="399">
        <f t="shared" si="51"/>
      </c>
      <c r="AG151" s="399">
        <f t="shared" si="51"/>
      </c>
      <c r="AH151" s="399">
        <f t="shared" si="51"/>
      </c>
      <c r="AI151" s="399">
        <f t="shared" si="51"/>
      </c>
      <c r="AJ151" s="399">
        <f t="shared" si="51"/>
      </c>
      <c r="AK151" s="399">
        <f t="shared" si="51"/>
      </c>
      <c r="AL151" s="399">
        <f t="shared" si="51"/>
      </c>
      <c r="AM151" s="399">
        <f t="shared" si="51"/>
      </c>
      <c r="AN151" s="399" t="str">
        <f t="shared" si="53"/>
        <v>так</v>
      </c>
      <c r="AO151" s="399">
        <f t="shared" si="53"/>
      </c>
      <c r="AP151" s="399"/>
    </row>
    <row r="152" spans="1:42" s="17" customFormat="1" ht="19.5" customHeight="1">
      <c r="A152" s="524" t="s">
        <v>367</v>
      </c>
      <c r="B152" s="513" t="s">
        <v>67</v>
      </c>
      <c r="C152" s="514"/>
      <c r="D152" s="508" t="s">
        <v>569</v>
      </c>
      <c r="E152" s="508"/>
      <c r="F152" s="509"/>
      <c r="G152" s="515">
        <f>H152/30</f>
        <v>1.5</v>
      </c>
      <c r="H152" s="514">
        <v>45</v>
      </c>
      <c r="I152" s="429">
        <f>J152+K152+L152</f>
        <v>27</v>
      </c>
      <c r="J152" s="510">
        <v>9</v>
      </c>
      <c r="K152" s="508"/>
      <c r="L152" s="508">
        <v>18</v>
      </c>
      <c r="M152" s="430">
        <f>H152-I152</f>
        <v>18</v>
      </c>
      <c r="N152" s="507"/>
      <c r="O152" s="508"/>
      <c r="P152" s="516"/>
      <c r="Q152" s="514"/>
      <c r="R152" s="508"/>
      <c r="S152" s="430"/>
      <c r="T152" s="517"/>
      <c r="U152" s="510"/>
      <c r="V152" s="512"/>
      <c r="W152" s="511"/>
      <c r="X152" s="510">
        <v>3</v>
      </c>
      <c r="Y152" s="722"/>
      <c r="Z152" s="399"/>
      <c r="AA152" s="399"/>
      <c r="AB152" s="399"/>
      <c r="AC152" s="399"/>
      <c r="AE152" s="399">
        <f t="shared" si="51"/>
      </c>
      <c r="AF152" s="399">
        <f t="shared" si="51"/>
      </c>
      <c r="AG152" s="399">
        <f t="shared" si="51"/>
      </c>
      <c r="AH152" s="399">
        <f t="shared" si="51"/>
      </c>
      <c r="AI152" s="399">
        <f t="shared" si="51"/>
      </c>
      <c r="AJ152" s="399">
        <f t="shared" si="51"/>
      </c>
      <c r="AK152" s="399">
        <f t="shared" si="51"/>
      </c>
      <c r="AL152" s="399">
        <f t="shared" si="51"/>
      </c>
      <c r="AM152" s="399">
        <f t="shared" si="51"/>
      </c>
      <c r="AN152" s="399">
        <f t="shared" si="53"/>
      </c>
      <c r="AO152" s="399" t="str">
        <f t="shared" si="53"/>
        <v>так</v>
      </c>
      <c r="AP152" s="399"/>
    </row>
    <row r="153" spans="1:42" s="17" customFormat="1" ht="11.25" customHeight="1" thickBot="1">
      <c r="A153" s="525"/>
      <c r="B153" s="526"/>
      <c r="C153" s="514"/>
      <c r="D153" s="508"/>
      <c r="E153" s="508"/>
      <c r="F153" s="527"/>
      <c r="G153" s="528"/>
      <c r="H153" s="529"/>
      <c r="I153" s="530"/>
      <c r="J153" s="530"/>
      <c r="K153" s="530"/>
      <c r="L153" s="530"/>
      <c r="M153" s="531"/>
      <c r="N153" s="507"/>
      <c r="O153" s="508"/>
      <c r="P153" s="516"/>
      <c r="Q153" s="514"/>
      <c r="R153" s="508"/>
      <c r="S153" s="430"/>
      <c r="T153" s="514"/>
      <c r="U153" s="510"/>
      <c r="V153" s="532"/>
      <c r="W153" s="507"/>
      <c r="X153" s="508"/>
      <c r="Y153" s="723"/>
      <c r="Z153" s="399"/>
      <c r="AA153" s="399"/>
      <c r="AB153" s="399"/>
      <c r="AC153" s="399"/>
      <c r="AE153" s="399">
        <f t="shared" si="51"/>
      </c>
      <c r="AF153" s="399">
        <f t="shared" si="51"/>
      </c>
      <c r="AG153" s="399">
        <f t="shared" si="51"/>
      </c>
      <c r="AH153" s="399">
        <f t="shared" si="51"/>
      </c>
      <c r="AI153" s="399">
        <f t="shared" si="51"/>
      </c>
      <c r="AJ153" s="399">
        <f t="shared" si="51"/>
      </c>
      <c r="AK153" s="399">
        <f t="shared" si="51"/>
      </c>
      <c r="AL153" s="399">
        <f t="shared" si="51"/>
      </c>
      <c r="AM153" s="399">
        <f t="shared" si="51"/>
      </c>
      <c r="AN153" s="399">
        <f t="shared" si="53"/>
      </c>
      <c r="AO153" s="399">
        <f t="shared" si="53"/>
      </c>
      <c r="AP153" s="399"/>
    </row>
    <row r="154" spans="1:42" s="17" customFormat="1" ht="27" customHeight="1" thickBot="1">
      <c r="A154" s="533">
        <v>1</v>
      </c>
      <c r="B154" s="534" t="s">
        <v>578</v>
      </c>
      <c r="C154" s="535"/>
      <c r="D154" s="536" t="s">
        <v>577</v>
      </c>
      <c r="E154" s="537"/>
      <c r="F154" s="537"/>
      <c r="G154" s="538">
        <f aca="true" t="shared" si="55" ref="G154:M154">G159+G162+G163</f>
        <v>9.5</v>
      </c>
      <c r="H154" s="539">
        <f t="shared" si="55"/>
        <v>285</v>
      </c>
      <c r="I154" s="539">
        <f t="shared" si="55"/>
        <v>135</v>
      </c>
      <c r="J154" s="539">
        <f t="shared" si="55"/>
        <v>60</v>
      </c>
      <c r="K154" s="539">
        <f t="shared" si="55"/>
        <v>45</v>
      </c>
      <c r="L154" s="539">
        <f t="shared" si="55"/>
        <v>30</v>
      </c>
      <c r="M154" s="539">
        <f t="shared" si="55"/>
        <v>150</v>
      </c>
      <c r="N154" s="540"/>
      <c r="O154" s="540"/>
      <c r="P154" s="540"/>
      <c r="Q154" s="540"/>
      <c r="R154" s="540"/>
      <c r="S154" s="540"/>
      <c r="T154" s="540"/>
      <c r="U154" s="540"/>
      <c r="V154" s="540"/>
      <c r="W154" s="541">
        <v>9</v>
      </c>
      <c r="X154" s="542"/>
      <c r="Y154" s="724"/>
      <c r="Z154" s="399"/>
      <c r="AA154" s="399"/>
      <c r="AB154" s="399"/>
      <c r="AC154" s="399"/>
      <c r="AE154" s="399">
        <f t="shared" si="51"/>
      </c>
      <c r="AF154" s="399">
        <f t="shared" si="51"/>
      </c>
      <c r="AG154" s="399">
        <f t="shared" si="51"/>
      </c>
      <c r="AH154" s="399">
        <f t="shared" si="51"/>
      </c>
      <c r="AI154" s="399">
        <f t="shared" si="51"/>
      </c>
      <c r="AJ154" s="399">
        <f t="shared" si="51"/>
      </c>
      <c r="AK154" s="399">
        <f t="shared" si="51"/>
      </c>
      <c r="AL154" s="399">
        <f t="shared" si="51"/>
      </c>
      <c r="AM154" s="399">
        <f t="shared" si="51"/>
      </c>
      <c r="AN154" s="399" t="str">
        <f t="shared" si="53"/>
        <v>так</v>
      </c>
      <c r="AO154" s="399">
        <f t="shared" si="53"/>
      </c>
      <c r="AP154" s="399"/>
    </row>
    <row r="155" spans="1:42" s="17" customFormat="1" ht="27.75" customHeight="1" thickBot="1">
      <c r="A155" s="533">
        <v>2</v>
      </c>
      <c r="B155" s="534" t="s">
        <v>579</v>
      </c>
      <c r="C155" s="537"/>
      <c r="D155" s="537" t="s">
        <v>569</v>
      </c>
      <c r="E155" s="537"/>
      <c r="F155" s="537"/>
      <c r="G155" s="538">
        <v>2</v>
      </c>
      <c r="H155" s="537">
        <v>60</v>
      </c>
      <c r="I155" s="543">
        <f>J155+K155+L155</f>
        <v>27</v>
      </c>
      <c r="J155" s="537">
        <v>9</v>
      </c>
      <c r="K155" s="537">
        <v>18</v>
      </c>
      <c r="L155" s="537"/>
      <c r="M155" s="543">
        <f>H155-I155</f>
        <v>33</v>
      </c>
      <c r="N155" s="540"/>
      <c r="O155" s="540"/>
      <c r="P155" s="540"/>
      <c r="Q155" s="540"/>
      <c r="R155" s="540"/>
      <c r="S155" s="540"/>
      <c r="T155" s="540"/>
      <c r="U155" s="540"/>
      <c r="V155" s="540"/>
      <c r="W155" s="542"/>
      <c r="X155" s="541">
        <v>3</v>
      </c>
      <c r="Y155" s="724"/>
      <c r="Z155" s="399"/>
      <c r="AA155" s="399"/>
      <c r="AB155" s="399"/>
      <c r="AC155" s="399"/>
      <c r="AE155" s="399">
        <f t="shared" si="51"/>
      </c>
      <c r="AF155" s="399">
        <f t="shared" si="51"/>
      </c>
      <c r="AG155" s="399">
        <f t="shared" si="51"/>
      </c>
      <c r="AH155" s="399">
        <f t="shared" si="51"/>
      </c>
      <c r="AI155" s="399">
        <f t="shared" si="51"/>
      </c>
      <c r="AJ155" s="399">
        <f t="shared" si="51"/>
      </c>
      <c r="AK155" s="399">
        <f t="shared" si="51"/>
      </c>
      <c r="AL155" s="399">
        <f t="shared" si="51"/>
      </c>
      <c r="AM155" s="399">
        <f t="shared" si="51"/>
      </c>
      <c r="AN155" s="399">
        <f t="shared" si="53"/>
      </c>
      <c r="AO155" s="399" t="str">
        <f t="shared" si="53"/>
        <v>так</v>
      </c>
      <c r="AP155" s="399"/>
    </row>
    <row r="156" spans="1:42" s="17" customFormat="1" ht="17.25" customHeight="1" thickBot="1">
      <c r="A156" s="2518" t="s">
        <v>343</v>
      </c>
      <c r="B156" s="2519"/>
      <c r="C156" s="2519"/>
      <c r="D156" s="2519"/>
      <c r="E156" s="2519"/>
      <c r="F156" s="2519"/>
      <c r="G156" s="2519"/>
      <c r="H156" s="2519"/>
      <c r="I156" s="2519"/>
      <c r="J156" s="2519"/>
      <c r="K156" s="2519"/>
      <c r="L156" s="2519"/>
      <c r="M156" s="2519"/>
      <c r="N156" s="2519"/>
      <c r="O156" s="2519"/>
      <c r="P156" s="2519"/>
      <c r="Q156" s="2519"/>
      <c r="R156" s="2519"/>
      <c r="S156" s="2519"/>
      <c r="T156" s="2519"/>
      <c r="U156" s="2519"/>
      <c r="V156" s="2519"/>
      <c r="W156" s="2519"/>
      <c r="X156" s="2519"/>
      <c r="Y156" s="2520"/>
      <c r="Z156" s="399"/>
      <c r="AA156" s="399"/>
      <c r="AB156" s="399"/>
      <c r="AC156" s="399"/>
      <c r="AE156" s="399">
        <f t="shared" si="51"/>
      </c>
      <c r="AF156" s="399">
        <f t="shared" si="51"/>
      </c>
      <c r="AG156" s="399">
        <f t="shared" si="51"/>
      </c>
      <c r="AH156" s="399">
        <f t="shared" si="51"/>
      </c>
      <c r="AI156" s="399">
        <f t="shared" si="51"/>
      </c>
      <c r="AJ156" s="399">
        <f t="shared" si="51"/>
      </c>
      <c r="AK156" s="399">
        <f t="shared" si="51"/>
      </c>
      <c r="AL156" s="399">
        <f t="shared" si="51"/>
      </c>
      <c r="AM156" s="399">
        <f t="shared" si="51"/>
      </c>
      <c r="AN156" s="399">
        <f t="shared" si="53"/>
      </c>
      <c r="AO156" s="399">
        <f t="shared" si="53"/>
      </c>
      <c r="AP156" s="399"/>
    </row>
    <row r="157" spans="1:42" s="17" customFormat="1" ht="33" customHeight="1">
      <c r="A157" s="524" t="s">
        <v>230</v>
      </c>
      <c r="B157" s="544" t="s">
        <v>216</v>
      </c>
      <c r="C157" s="545"/>
      <c r="D157" s="546"/>
      <c r="E157" s="546"/>
      <c r="F157" s="547"/>
      <c r="G157" s="548"/>
      <c r="H157" s="545"/>
      <c r="I157" s="546"/>
      <c r="J157" s="546"/>
      <c r="K157" s="546"/>
      <c r="L157" s="546"/>
      <c r="M157" s="549"/>
      <c r="N157" s="545"/>
      <c r="O157" s="546"/>
      <c r="P157" s="549"/>
      <c r="Q157" s="545"/>
      <c r="R157" s="546"/>
      <c r="S157" s="549"/>
      <c r="T157" s="545"/>
      <c r="U157" s="546"/>
      <c r="V157" s="549"/>
      <c r="W157" s="545"/>
      <c r="X157" s="546"/>
      <c r="Y157" s="547"/>
      <c r="Z157" s="399"/>
      <c r="AA157" s="399"/>
      <c r="AB157" s="399"/>
      <c r="AC157" s="399"/>
      <c r="AE157" s="399">
        <f t="shared" si="51"/>
      </c>
      <c r="AF157" s="399">
        <f t="shared" si="51"/>
      </c>
      <c r="AG157" s="399">
        <f t="shared" si="51"/>
      </c>
      <c r="AH157" s="399">
        <f t="shared" si="51"/>
      </c>
      <c r="AI157" s="399">
        <f t="shared" si="51"/>
      </c>
      <c r="AJ157" s="399">
        <f t="shared" si="51"/>
      </c>
      <c r="AK157" s="399">
        <f t="shared" si="51"/>
      </c>
      <c r="AL157" s="399">
        <f t="shared" si="51"/>
      </c>
      <c r="AM157" s="399">
        <f t="shared" si="51"/>
      </c>
      <c r="AN157" s="399">
        <f t="shared" si="53"/>
      </c>
      <c r="AO157" s="399">
        <f t="shared" si="53"/>
      </c>
      <c r="AP157" s="399"/>
    </row>
    <row r="158" spans="1:42" s="17" customFormat="1" ht="22.5" customHeight="1">
      <c r="A158" s="524" t="s">
        <v>348</v>
      </c>
      <c r="B158" s="550" t="s">
        <v>72</v>
      </c>
      <c r="C158" s="507" t="s">
        <v>73</v>
      </c>
      <c r="D158" s="508"/>
      <c r="E158" s="508"/>
      <c r="F158" s="551"/>
      <c r="G158" s="552">
        <f>G159+G160</f>
        <v>4</v>
      </c>
      <c r="H158" s="553">
        <f>H159+H160</f>
        <v>120</v>
      </c>
      <c r="I158" s="554">
        <f>I159+I160</f>
        <v>57</v>
      </c>
      <c r="J158" s="554">
        <f>J159+J160</f>
        <v>24</v>
      </c>
      <c r="K158" s="554">
        <f>K159+K160</f>
        <v>33</v>
      </c>
      <c r="L158" s="510"/>
      <c r="M158" s="555">
        <f>M159+M160</f>
        <v>63</v>
      </c>
      <c r="N158" s="507"/>
      <c r="O158" s="508"/>
      <c r="P158" s="430"/>
      <c r="Q158" s="507"/>
      <c r="R158" s="508"/>
      <c r="S158" s="430"/>
      <c r="T158" s="507"/>
      <c r="U158" s="508"/>
      <c r="V158" s="512"/>
      <c r="W158" s="511"/>
      <c r="X158" s="510"/>
      <c r="Y158" s="722"/>
      <c r="Z158" s="399"/>
      <c r="AA158" s="399"/>
      <c r="AB158" s="399"/>
      <c r="AC158" s="399"/>
      <c r="AE158" s="399">
        <f t="shared" si="51"/>
      </c>
      <c r="AF158" s="399">
        <f t="shared" si="51"/>
      </c>
      <c r="AG158" s="399">
        <f t="shared" si="51"/>
      </c>
      <c r="AH158" s="399">
        <f t="shared" si="51"/>
      </c>
      <c r="AI158" s="399">
        <f t="shared" si="51"/>
      </c>
      <c r="AJ158" s="399">
        <f t="shared" si="51"/>
      </c>
      <c r="AK158" s="399">
        <f t="shared" si="51"/>
      </c>
      <c r="AL158" s="399">
        <f t="shared" si="51"/>
      </c>
      <c r="AM158" s="399">
        <f t="shared" si="51"/>
      </c>
      <c r="AN158" s="399">
        <f t="shared" si="53"/>
      </c>
      <c r="AO158" s="399">
        <f t="shared" si="53"/>
      </c>
      <c r="AP158" s="399"/>
    </row>
    <row r="159" spans="1:42" s="17" customFormat="1" ht="22.5" customHeight="1">
      <c r="A159" s="556" t="s">
        <v>349</v>
      </c>
      <c r="B159" s="550" t="s">
        <v>72</v>
      </c>
      <c r="C159" s="507"/>
      <c r="D159" s="508"/>
      <c r="E159" s="508"/>
      <c r="F159" s="551"/>
      <c r="G159" s="552">
        <v>2</v>
      </c>
      <c r="H159" s="507">
        <v>60</v>
      </c>
      <c r="I159" s="429">
        <f>J159+K159+L159</f>
        <v>30</v>
      </c>
      <c r="J159" s="508">
        <v>15</v>
      </c>
      <c r="K159" s="508">
        <v>15</v>
      </c>
      <c r="L159" s="508"/>
      <c r="M159" s="430">
        <f>H159-I159</f>
        <v>30</v>
      </c>
      <c r="N159" s="507"/>
      <c r="O159" s="508"/>
      <c r="P159" s="430"/>
      <c r="Q159" s="507"/>
      <c r="R159" s="508"/>
      <c r="S159" s="430"/>
      <c r="T159" s="507"/>
      <c r="U159" s="508"/>
      <c r="V159" s="512"/>
      <c r="W159" s="511">
        <v>2</v>
      </c>
      <c r="X159" s="510"/>
      <c r="Y159" s="722"/>
      <c r="Z159" s="399"/>
      <c r="AA159" s="399"/>
      <c r="AB159" s="399"/>
      <c r="AC159" s="399"/>
      <c r="AE159" s="399">
        <f t="shared" si="51"/>
      </c>
      <c r="AF159" s="399">
        <f t="shared" si="51"/>
      </c>
      <c r="AG159" s="399">
        <f t="shared" si="51"/>
      </c>
      <c r="AH159" s="399">
        <f t="shared" si="51"/>
      </c>
      <c r="AI159" s="399">
        <f t="shared" si="51"/>
      </c>
      <c r="AJ159" s="399">
        <f t="shared" si="51"/>
      </c>
      <c r="AK159" s="399">
        <f t="shared" si="51"/>
      </c>
      <c r="AL159" s="399">
        <f t="shared" si="51"/>
      </c>
      <c r="AM159" s="399">
        <f t="shared" si="51"/>
      </c>
      <c r="AN159" s="399" t="str">
        <f t="shared" si="53"/>
        <v>так</v>
      </c>
      <c r="AO159" s="399">
        <f t="shared" si="53"/>
      </c>
      <c r="AP159" s="399"/>
    </row>
    <row r="160" spans="1:42" s="17" customFormat="1" ht="22.5" customHeight="1">
      <c r="A160" s="344" t="s">
        <v>350</v>
      </c>
      <c r="B160" s="394" t="s">
        <v>72</v>
      </c>
      <c r="C160" s="44"/>
      <c r="D160" s="39" t="s">
        <v>569</v>
      </c>
      <c r="E160" s="39"/>
      <c r="F160" s="332"/>
      <c r="G160" s="327">
        <v>2</v>
      </c>
      <c r="H160" s="44">
        <v>60</v>
      </c>
      <c r="I160" s="69">
        <f>J160+K160+L160</f>
        <v>27</v>
      </c>
      <c r="J160" s="39">
        <v>9</v>
      </c>
      <c r="K160" s="39">
        <v>18</v>
      </c>
      <c r="L160" s="39"/>
      <c r="M160" s="42">
        <f>H160-I160</f>
        <v>33</v>
      </c>
      <c r="N160" s="44"/>
      <c r="O160" s="39"/>
      <c r="P160" s="42"/>
      <c r="Q160" s="44"/>
      <c r="R160" s="39"/>
      <c r="S160" s="42"/>
      <c r="T160" s="44"/>
      <c r="U160" s="39"/>
      <c r="V160" s="126"/>
      <c r="W160" s="136"/>
      <c r="X160" s="84">
        <v>3</v>
      </c>
      <c r="Y160" s="132"/>
      <c r="Z160" s="399"/>
      <c r="AA160" s="399"/>
      <c r="AB160" s="399"/>
      <c r="AC160" s="399"/>
      <c r="AE160" s="399">
        <f t="shared" si="51"/>
      </c>
      <c r="AF160" s="399">
        <f t="shared" si="51"/>
      </c>
      <c r="AG160" s="399">
        <f t="shared" si="51"/>
      </c>
      <c r="AH160" s="399">
        <f t="shared" si="51"/>
      </c>
      <c r="AI160" s="399">
        <f t="shared" si="51"/>
      </c>
      <c r="AJ160" s="399">
        <f t="shared" si="51"/>
      </c>
      <c r="AK160" s="399">
        <f t="shared" si="51"/>
      </c>
      <c r="AL160" s="399">
        <f t="shared" si="51"/>
      </c>
      <c r="AM160" s="399">
        <f t="shared" si="51"/>
      </c>
      <c r="AN160" s="399">
        <f t="shared" si="53"/>
      </c>
      <c r="AO160" s="399" t="str">
        <f t="shared" si="53"/>
        <v>так</v>
      </c>
      <c r="AP160" s="399"/>
    </row>
    <row r="161" spans="1:42" s="17" customFormat="1" ht="31.5" customHeight="1">
      <c r="A161" s="342" t="s">
        <v>227</v>
      </c>
      <c r="B161" s="393" t="s">
        <v>338</v>
      </c>
      <c r="C161" s="324"/>
      <c r="D161" s="324"/>
      <c r="E161" s="324"/>
      <c r="F161" s="325"/>
      <c r="G161" s="333"/>
      <c r="H161" s="329"/>
      <c r="I161" s="324"/>
      <c r="J161" s="324"/>
      <c r="K161" s="324"/>
      <c r="L161" s="324"/>
      <c r="M161" s="331"/>
      <c r="N161" s="329"/>
      <c r="O161" s="324"/>
      <c r="P161" s="331"/>
      <c r="Q161" s="329"/>
      <c r="R161" s="324"/>
      <c r="S161" s="331"/>
      <c r="T161" s="329"/>
      <c r="U161" s="324"/>
      <c r="V161" s="331"/>
      <c r="W161" s="329"/>
      <c r="X161" s="324"/>
      <c r="Y161" s="325"/>
      <c r="Z161" s="399"/>
      <c r="AA161" s="399"/>
      <c r="AB161" s="399"/>
      <c r="AC161" s="399"/>
      <c r="AE161" s="399">
        <f t="shared" si="51"/>
      </c>
      <c r="AF161" s="399">
        <f t="shared" si="51"/>
      </c>
      <c r="AG161" s="399">
        <f t="shared" si="51"/>
      </c>
      <c r="AH161" s="399">
        <f t="shared" si="51"/>
      </c>
      <c r="AI161" s="399">
        <f t="shared" si="51"/>
      </c>
      <c r="AJ161" s="399">
        <f t="shared" si="51"/>
      </c>
      <c r="AK161" s="399">
        <f t="shared" si="51"/>
      </c>
      <c r="AL161" s="399">
        <f t="shared" si="51"/>
      </c>
      <c r="AM161" s="399">
        <f t="shared" si="51"/>
      </c>
      <c r="AN161" s="399">
        <f t="shared" si="53"/>
      </c>
      <c r="AO161" s="399">
        <f t="shared" si="53"/>
      </c>
      <c r="AP161" s="399"/>
    </row>
    <row r="162" spans="1:42" s="17" customFormat="1" ht="31.5">
      <c r="A162" s="342" t="s">
        <v>339</v>
      </c>
      <c r="B162" s="395" t="s">
        <v>70</v>
      </c>
      <c r="C162" s="57"/>
      <c r="D162" s="36">
        <v>7</v>
      </c>
      <c r="E162" s="36"/>
      <c r="F162" s="35"/>
      <c r="G162" s="102">
        <v>3</v>
      </c>
      <c r="H162" s="57">
        <f>G162*30</f>
        <v>90</v>
      </c>
      <c r="I162" s="115">
        <f>J162+K162+L162</f>
        <v>45</v>
      </c>
      <c r="J162" s="118">
        <v>15</v>
      </c>
      <c r="K162" s="36">
        <v>15</v>
      </c>
      <c r="L162" s="36">
        <v>15</v>
      </c>
      <c r="M162" s="58">
        <f>H162-I162</f>
        <v>45</v>
      </c>
      <c r="N162" s="55"/>
      <c r="O162" s="36"/>
      <c r="P162" s="56"/>
      <c r="Q162" s="57"/>
      <c r="R162" s="36"/>
      <c r="S162" s="58"/>
      <c r="T162" s="57"/>
      <c r="U162" s="36"/>
      <c r="V162" s="58"/>
      <c r="W162" s="276">
        <v>3</v>
      </c>
      <c r="X162" s="36"/>
      <c r="Y162" s="56"/>
      <c r="Z162" s="399"/>
      <c r="AA162" s="399"/>
      <c r="AB162" s="399"/>
      <c r="AC162" s="399"/>
      <c r="AE162" s="399">
        <f t="shared" si="51"/>
      </c>
      <c r="AF162" s="399">
        <f t="shared" si="51"/>
      </c>
      <c r="AG162" s="399">
        <f t="shared" si="51"/>
      </c>
      <c r="AH162" s="399">
        <f t="shared" si="51"/>
      </c>
      <c r="AI162" s="399">
        <f t="shared" si="51"/>
      </c>
      <c r="AJ162" s="399">
        <f t="shared" si="51"/>
      </c>
      <c r="AK162" s="399">
        <f t="shared" si="51"/>
      </c>
      <c r="AL162" s="399">
        <f t="shared" si="51"/>
      </c>
      <c r="AM162" s="399">
        <f t="shared" si="51"/>
      </c>
      <c r="AN162" s="399" t="str">
        <f t="shared" si="53"/>
        <v>так</v>
      </c>
      <c r="AO162" s="399">
        <f t="shared" si="53"/>
      </c>
      <c r="AP162" s="399"/>
    </row>
    <row r="163" spans="1:42" s="17" customFormat="1" ht="22.5" customHeight="1" thickBot="1">
      <c r="A163" s="346" t="s">
        <v>340</v>
      </c>
      <c r="B163" s="392" t="s">
        <v>71</v>
      </c>
      <c r="C163" s="65"/>
      <c r="D163" s="33">
        <v>7</v>
      </c>
      <c r="E163" s="33"/>
      <c r="F163" s="34"/>
      <c r="G163" s="54">
        <v>4.5</v>
      </c>
      <c r="H163" s="57">
        <f>G163*30</f>
        <v>135</v>
      </c>
      <c r="I163" s="119">
        <f>J163+K163+L163</f>
        <v>60</v>
      </c>
      <c r="J163" s="83">
        <v>30</v>
      </c>
      <c r="K163" s="33">
        <v>15</v>
      </c>
      <c r="L163" s="33">
        <v>15</v>
      </c>
      <c r="M163" s="120">
        <f>H163-I163</f>
        <v>75</v>
      </c>
      <c r="N163" s="140"/>
      <c r="O163" s="33"/>
      <c r="P163" s="122"/>
      <c r="Q163" s="65"/>
      <c r="R163" s="33"/>
      <c r="S163" s="120"/>
      <c r="T163" s="65"/>
      <c r="U163" s="33"/>
      <c r="V163" s="120"/>
      <c r="W163" s="165">
        <v>4</v>
      </c>
      <c r="X163" s="166"/>
      <c r="Y163" s="122"/>
      <c r="Z163" s="399"/>
      <c r="AA163" s="399"/>
      <c r="AB163" s="399"/>
      <c r="AC163" s="399"/>
      <c r="AE163" s="399">
        <f t="shared" si="51"/>
      </c>
      <c r="AF163" s="399">
        <f t="shared" si="51"/>
      </c>
      <c r="AG163" s="399">
        <f t="shared" si="51"/>
      </c>
      <c r="AH163" s="399">
        <f t="shared" si="51"/>
      </c>
      <c r="AI163" s="399">
        <f t="shared" si="51"/>
      </c>
      <c r="AJ163" s="399">
        <f t="shared" si="51"/>
      </c>
      <c r="AK163" s="399">
        <f t="shared" si="51"/>
      </c>
      <c r="AL163" s="399">
        <f t="shared" si="51"/>
      </c>
      <c r="AM163" s="399">
        <f t="shared" si="51"/>
      </c>
      <c r="AN163" s="399" t="str">
        <f t="shared" si="53"/>
        <v>так</v>
      </c>
      <c r="AO163" s="399">
        <f t="shared" si="53"/>
      </c>
      <c r="AP163" s="399"/>
    </row>
    <row r="164" spans="1:42" s="19" customFormat="1" ht="19.5" customHeight="1" thickBot="1">
      <c r="A164" s="2822" t="s">
        <v>344</v>
      </c>
      <c r="B164" s="2823"/>
      <c r="C164" s="2823"/>
      <c r="D164" s="2823"/>
      <c r="E164" s="2823"/>
      <c r="F164" s="2823"/>
      <c r="G164" s="2823"/>
      <c r="H164" s="2823"/>
      <c r="I164" s="2823"/>
      <c r="J164" s="2823"/>
      <c r="K164" s="2823"/>
      <c r="L164" s="2823"/>
      <c r="M164" s="2823"/>
      <c r="N164" s="2823"/>
      <c r="O164" s="2823"/>
      <c r="P164" s="2823"/>
      <c r="Q164" s="2823"/>
      <c r="R164" s="2823"/>
      <c r="S164" s="2823"/>
      <c r="T164" s="2823"/>
      <c r="U164" s="2823"/>
      <c r="V164" s="2823"/>
      <c r="W164" s="2823"/>
      <c r="X164" s="2823"/>
      <c r="Y164" s="2824"/>
      <c r="Z164" s="734"/>
      <c r="AA164" s="734"/>
      <c r="AB164" s="734"/>
      <c r="AC164" s="734"/>
      <c r="AE164" s="399">
        <f t="shared" si="51"/>
      </c>
      <c r="AF164" s="399">
        <f t="shared" si="51"/>
      </c>
      <c r="AG164" s="399">
        <f t="shared" si="51"/>
      </c>
      <c r="AH164" s="399">
        <f t="shared" si="51"/>
      </c>
      <c r="AI164" s="399">
        <f t="shared" si="51"/>
      </c>
      <c r="AJ164" s="399">
        <f t="shared" si="51"/>
      </c>
      <c r="AK164" s="399">
        <f t="shared" si="51"/>
      </c>
      <c r="AL164" s="399">
        <f t="shared" si="51"/>
      </c>
      <c r="AM164" s="399">
        <f t="shared" si="51"/>
      </c>
      <c r="AN164" s="399">
        <f t="shared" si="53"/>
      </c>
      <c r="AO164" s="399">
        <f t="shared" si="53"/>
      </c>
      <c r="AP164" s="734"/>
    </row>
    <row r="165" spans="1:42" s="19" customFormat="1" ht="35.25" customHeight="1">
      <c r="A165" s="342" t="s">
        <v>235</v>
      </c>
      <c r="B165" s="396" t="s">
        <v>345</v>
      </c>
      <c r="C165" s="335"/>
      <c r="D165" s="323"/>
      <c r="E165" s="323"/>
      <c r="F165" s="330"/>
      <c r="G165" s="340" t="s">
        <v>371</v>
      </c>
      <c r="H165" s="335" t="s">
        <v>372</v>
      </c>
      <c r="I165" s="621">
        <v>162</v>
      </c>
      <c r="J165" s="323"/>
      <c r="K165" s="323"/>
      <c r="L165" s="621">
        <v>162</v>
      </c>
      <c r="M165" s="158">
        <f>H165-I165</f>
        <v>183</v>
      </c>
      <c r="N165" s="335"/>
      <c r="O165" s="323"/>
      <c r="P165" s="337"/>
      <c r="Q165" s="335"/>
      <c r="R165" s="323"/>
      <c r="S165" s="337"/>
      <c r="T165" s="335"/>
      <c r="U165" s="323"/>
      <c r="V165" s="337"/>
      <c r="W165" s="335"/>
      <c r="X165" s="323"/>
      <c r="Y165" s="725"/>
      <c r="Z165" s="734"/>
      <c r="AA165" s="734"/>
      <c r="AB165" s="734"/>
      <c r="AC165" s="734"/>
      <c r="AE165" s="399">
        <f t="shared" si="51"/>
      </c>
      <c r="AF165" s="399">
        <f t="shared" si="51"/>
      </c>
      <c r="AG165" s="399">
        <f t="shared" si="51"/>
      </c>
      <c r="AH165" s="399">
        <f t="shared" si="51"/>
      </c>
      <c r="AI165" s="399">
        <f t="shared" si="51"/>
      </c>
      <c r="AJ165" s="399">
        <f t="shared" si="51"/>
      </c>
      <c r="AK165" s="399">
        <f t="shared" si="51"/>
      </c>
      <c r="AL165" s="399">
        <f t="shared" si="51"/>
      </c>
      <c r="AM165" s="399">
        <f t="shared" si="51"/>
      </c>
      <c r="AN165" s="399">
        <f t="shared" si="53"/>
      </c>
      <c r="AO165" s="399">
        <f t="shared" si="53"/>
      </c>
      <c r="AP165" s="734"/>
    </row>
    <row r="166" spans="1:42" s="19" customFormat="1" ht="31.5">
      <c r="A166" s="342" t="s">
        <v>368</v>
      </c>
      <c r="B166" s="397" t="s">
        <v>345</v>
      </c>
      <c r="C166" s="41"/>
      <c r="D166" s="39">
        <v>7</v>
      </c>
      <c r="E166" s="39"/>
      <c r="F166" s="30" t="s">
        <v>183</v>
      </c>
      <c r="G166" s="99">
        <v>9.5</v>
      </c>
      <c r="H166" s="41">
        <f>G166*30</f>
        <v>285</v>
      </c>
      <c r="I166" s="69">
        <v>135</v>
      </c>
      <c r="J166" s="39"/>
      <c r="K166" s="39"/>
      <c r="L166" s="39">
        <v>135</v>
      </c>
      <c r="M166" s="42">
        <f>H166-I166</f>
        <v>150</v>
      </c>
      <c r="N166" s="125"/>
      <c r="O166" s="39"/>
      <c r="P166" s="42"/>
      <c r="Q166" s="44"/>
      <c r="R166" s="39"/>
      <c r="S166" s="42"/>
      <c r="T166" s="44"/>
      <c r="U166" s="39"/>
      <c r="V166" s="42"/>
      <c r="W166" s="136">
        <v>9</v>
      </c>
      <c r="X166" s="84"/>
      <c r="Y166" s="43"/>
      <c r="Z166" s="734"/>
      <c r="AA166" s="734"/>
      <c r="AB166" s="734"/>
      <c r="AC166" s="734"/>
      <c r="AE166" s="399">
        <f t="shared" si="51"/>
      </c>
      <c r="AF166" s="399">
        <f t="shared" si="51"/>
      </c>
      <c r="AG166" s="399">
        <f t="shared" si="51"/>
      </c>
      <c r="AH166" s="399">
        <f t="shared" si="51"/>
      </c>
      <c r="AI166" s="399">
        <f t="shared" si="51"/>
      </c>
      <c r="AJ166" s="399">
        <f t="shared" si="51"/>
      </c>
      <c r="AK166" s="399">
        <f t="shared" si="51"/>
      </c>
      <c r="AL166" s="399">
        <f t="shared" si="51"/>
      </c>
      <c r="AM166" s="399">
        <f>IF(V166&lt;&gt;"","так","")</f>
      </c>
      <c r="AN166" s="399" t="str">
        <f>IF(W166&lt;&gt;"","так","")</f>
        <v>так</v>
      </c>
      <c r="AO166" s="399">
        <f>IF(X166&lt;&gt;"","так","")</f>
      </c>
      <c r="AP166" s="734"/>
    </row>
    <row r="167" spans="1:42" s="19" customFormat="1" ht="31.5">
      <c r="A167" s="346" t="s">
        <v>369</v>
      </c>
      <c r="B167" s="397" t="s">
        <v>345</v>
      </c>
      <c r="C167" s="60"/>
      <c r="D167" s="45" t="s">
        <v>569</v>
      </c>
      <c r="E167" s="45"/>
      <c r="F167" s="61"/>
      <c r="G167" s="103">
        <v>2</v>
      </c>
      <c r="H167" s="41">
        <v>60</v>
      </c>
      <c r="I167" s="119">
        <v>27</v>
      </c>
      <c r="J167" s="62"/>
      <c r="K167" s="62"/>
      <c r="L167" s="45">
        <v>27</v>
      </c>
      <c r="M167" s="120">
        <f>H167-I167</f>
        <v>33</v>
      </c>
      <c r="N167" s="63"/>
      <c r="O167" s="64"/>
      <c r="P167" s="338"/>
      <c r="Q167" s="339"/>
      <c r="R167" s="64"/>
      <c r="S167" s="338"/>
      <c r="T167" s="63"/>
      <c r="U167" s="64"/>
      <c r="V167" s="338"/>
      <c r="W167" s="336"/>
      <c r="X167" s="334">
        <v>3</v>
      </c>
      <c r="Y167" s="726"/>
      <c r="Z167" s="734"/>
      <c r="AA167" s="734"/>
      <c r="AB167" s="734"/>
      <c r="AC167" s="734"/>
      <c r="AE167" s="399">
        <f t="shared" si="51"/>
      </c>
      <c r="AF167" s="399">
        <f t="shared" si="51"/>
      </c>
      <c r="AG167" s="399">
        <f t="shared" si="51"/>
      </c>
      <c r="AH167" s="399">
        <f t="shared" si="51"/>
      </c>
      <c r="AI167" s="399">
        <f t="shared" si="51"/>
      </c>
      <c r="AJ167" s="399">
        <f t="shared" si="51"/>
      </c>
      <c r="AK167" s="399">
        <f t="shared" si="51"/>
      </c>
      <c r="AL167" s="399">
        <f t="shared" si="51"/>
      </c>
      <c r="AM167" s="399">
        <f t="shared" si="51"/>
      </c>
      <c r="AN167" s="399">
        <f t="shared" si="53"/>
      </c>
      <c r="AO167" s="399" t="str">
        <f t="shared" si="53"/>
        <v>так</v>
      </c>
      <c r="AP167" s="734"/>
    </row>
    <row r="168" spans="1:42" s="19" customFormat="1" ht="13.5" customHeight="1" thickBot="1">
      <c r="A168" s="127"/>
      <c r="B168" s="105"/>
      <c r="C168" s="106"/>
      <c r="D168" s="107"/>
      <c r="E168" s="107"/>
      <c r="F168" s="108"/>
      <c r="G168" s="109"/>
      <c r="H168" s="128"/>
      <c r="I168" s="129"/>
      <c r="J168" s="108"/>
      <c r="K168" s="108"/>
      <c r="L168" s="107"/>
      <c r="M168" s="128"/>
      <c r="N168" s="110"/>
      <c r="O168" s="110"/>
      <c r="P168" s="110"/>
      <c r="Q168" s="111"/>
      <c r="R168" s="110"/>
      <c r="S168" s="110"/>
      <c r="T168" s="110"/>
      <c r="U168" s="110"/>
      <c r="V168" s="110"/>
      <c r="W168" s="112"/>
      <c r="X168" s="130"/>
      <c r="Y168" s="727"/>
      <c r="Z168" s="734"/>
      <c r="AA168" s="734"/>
      <c r="AB168" s="734"/>
      <c r="AC168" s="734"/>
      <c r="AE168" s="734"/>
      <c r="AF168" s="734"/>
      <c r="AG168" s="734"/>
      <c r="AH168" s="734"/>
      <c r="AI168" s="734"/>
      <c r="AJ168" s="734"/>
      <c r="AK168" s="734"/>
      <c r="AL168" s="734"/>
      <c r="AM168" s="734"/>
      <c r="AN168" s="734"/>
      <c r="AO168" s="734"/>
      <c r="AP168" s="734"/>
    </row>
    <row r="169" spans="1:42" s="19" customFormat="1" ht="22.5" customHeight="1" thickBot="1">
      <c r="A169" s="2825" t="s">
        <v>305</v>
      </c>
      <c r="B169" s="2826"/>
      <c r="C169" s="2826"/>
      <c r="D169" s="2826"/>
      <c r="E169" s="2826"/>
      <c r="F169" s="2827"/>
      <c r="G169" s="173">
        <f>G154+G155+G130+G134+G129+G131+G135+G141+G146</f>
        <v>60.5</v>
      </c>
      <c r="H169" s="173">
        <f aca="true" t="shared" si="56" ref="H169:M169">H154+H155+H130+H134+H129+H131+H135+H141+H146</f>
        <v>1815</v>
      </c>
      <c r="I169" s="173">
        <f t="shared" si="56"/>
        <v>871</v>
      </c>
      <c r="J169" s="173">
        <f t="shared" si="56"/>
        <v>457</v>
      </c>
      <c r="K169" s="173">
        <f t="shared" si="56"/>
        <v>229</v>
      </c>
      <c r="L169" s="173">
        <f t="shared" si="56"/>
        <v>185</v>
      </c>
      <c r="M169" s="173">
        <f t="shared" si="56"/>
        <v>944</v>
      </c>
      <c r="N169" s="280">
        <f>SUM(N129:N155,)</f>
        <v>0</v>
      </c>
      <c r="O169" s="280">
        <f aca="true" t="shared" si="57" ref="O169:Y169">SUM(O129:O155,)</f>
        <v>0</v>
      </c>
      <c r="P169" s="280">
        <f t="shared" si="57"/>
        <v>0</v>
      </c>
      <c r="Q169" s="280">
        <f t="shared" si="57"/>
        <v>0</v>
      </c>
      <c r="R169" s="280">
        <f t="shared" si="57"/>
        <v>0</v>
      </c>
      <c r="S169" s="280">
        <f t="shared" si="57"/>
        <v>0</v>
      </c>
      <c r="T169" s="280">
        <f t="shared" si="57"/>
        <v>5</v>
      </c>
      <c r="U169" s="280">
        <f t="shared" si="57"/>
        <v>10</v>
      </c>
      <c r="V169" s="280">
        <f t="shared" si="57"/>
        <v>17</v>
      </c>
      <c r="W169" s="280">
        <f t="shared" si="57"/>
        <v>19</v>
      </c>
      <c r="X169" s="280">
        <f t="shared" si="57"/>
        <v>19</v>
      </c>
      <c r="Y169" s="728">
        <f t="shared" si="57"/>
        <v>12</v>
      </c>
      <c r="Z169" s="734"/>
      <c r="AA169" s="734"/>
      <c r="AB169" s="734"/>
      <c r="AC169" s="734"/>
      <c r="AE169" s="734"/>
      <c r="AF169" s="734"/>
      <c r="AG169" s="734"/>
      <c r="AH169" s="734"/>
      <c r="AI169" s="734"/>
      <c r="AJ169" s="734"/>
      <c r="AK169" s="734"/>
      <c r="AL169" s="734"/>
      <c r="AM169" s="734"/>
      <c r="AN169" s="734"/>
      <c r="AO169" s="734"/>
      <c r="AP169" s="734"/>
    </row>
    <row r="170" spans="1:42" s="19" customFormat="1" ht="17.25" customHeight="1">
      <c r="A170" s="401"/>
      <c r="B170" s="401"/>
      <c r="C170" s="401"/>
      <c r="D170" s="401"/>
      <c r="E170" s="401"/>
      <c r="F170" s="401"/>
      <c r="G170" s="402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734"/>
      <c r="AA170" s="734"/>
      <c r="AB170" s="734"/>
      <c r="AC170" s="734"/>
      <c r="AE170" s="734"/>
      <c r="AF170" s="734"/>
      <c r="AG170" s="734"/>
      <c r="AH170" s="734"/>
      <c r="AI170" s="734"/>
      <c r="AJ170" s="734"/>
      <c r="AK170" s="734"/>
      <c r="AL170" s="734"/>
      <c r="AM170" s="734"/>
      <c r="AN170" s="734"/>
      <c r="AO170" s="734"/>
      <c r="AP170" s="734"/>
    </row>
    <row r="171" spans="1:42" s="19" customFormat="1" ht="16.5" customHeight="1" thickBot="1">
      <c r="A171" s="2819" t="s">
        <v>613</v>
      </c>
      <c r="B171" s="2820"/>
      <c r="C171" s="2820"/>
      <c r="D171" s="2820"/>
      <c r="E171" s="2820"/>
      <c r="F171" s="2820"/>
      <c r="G171" s="2820"/>
      <c r="H171" s="2820"/>
      <c r="I171" s="2820"/>
      <c r="J171" s="2820"/>
      <c r="K171" s="2820"/>
      <c r="L171" s="2820"/>
      <c r="M171" s="2820"/>
      <c r="N171" s="2820"/>
      <c r="O171" s="2820"/>
      <c r="P171" s="2820"/>
      <c r="Q171" s="2820"/>
      <c r="R171" s="2820"/>
      <c r="S171" s="2820"/>
      <c r="T171" s="2820"/>
      <c r="U171" s="2820"/>
      <c r="V171" s="2820"/>
      <c r="W171" s="2820"/>
      <c r="X171" s="2820"/>
      <c r="Y171" s="2821"/>
      <c r="Z171" s="734"/>
      <c r="AA171" s="734"/>
      <c r="AB171" s="734"/>
      <c r="AC171" s="734"/>
      <c r="AE171" s="734"/>
      <c r="AF171" s="734"/>
      <c r="AG171" s="734"/>
      <c r="AH171" s="734"/>
      <c r="AI171" s="734"/>
      <c r="AJ171" s="734"/>
      <c r="AK171" s="734"/>
      <c r="AL171" s="734"/>
      <c r="AM171" s="734"/>
      <c r="AN171" s="734"/>
      <c r="AO171" s="734"/>
      <c r="AP171" s="734"/>
    </row>
    <row r="172" spans="1:42" s="19" customFormat="1" ht="15.75">
      <c r="A172" s="342" t="s">
        <v>374</v>
      </c>
      <c r="B172" s="678" t="s">
        <v>74</v>
      </c>
      <c r="C172" s="839"/>
      <c r="D172" s="840" t="s">
        <v>588</v>
      </c>
      <c r="E172" s="840"/>
      <c r="F172" s="59"/>
      <c r="G172" s="841">
        <v>3</v>
      </c>
      <c r="H172" s="284">
        <f aca="true" t="shared" si="58" ref="H172:H177">G172*30</f>
        <v>90</v>
      </c>
      <c r="I172" s="250">
        <v>60</v>
      </c>
      <c r="J172" s="842"/>
      <c r="K172" s="843"/>
      <c r="L172" s="843">
        <v>60</v>
      </c>
      <c r="M172" s="665">
        <f>H172-I172</f>
        <v>30</v>
      </c>
      <c r="N172" s="146"/>
      <c r="O172" s="143"/>
      <c r="P172" s="144"/>
      <c r="Q172" s="142"/>
      <c r="R172" s="844"/>
      <c r="S172" s="845"/>
      <c r="T172" s="846"/>
      <c r="U172" s="844"/>
      <c r="V172" s="145"/>
      <c r="W172" s="146"/>
      <c r="X172" s="143"/>
      <c r="Y172" s="144"/>
      <c r="Z172" s="734"/>
      <c r="AA172" s="734"/>
      <c r="AB172" s="734"/>
      <c r="AC172" s="734"/>
      <c r="AE172" s="734"/>
      <c r="AF172" s="734"/>
      <c r="AG172" s="734"/>
      <c r="AH172" s="734"/>
      <c r="AI172" s="734"/>
      <c r="AJ172" s="734"/>
      <c r="AK172" s="734"/>
      <c r="AL172" s="734"/>
      <c r="AM172" s="734"/>
      <c r="AN172" s="734"/>
      <c r="AO172" s="734"/>
      <c r="AP172" s="734"/>
    </row>
    <row r="173" spans="1:42" s="19" customFormat="1" ht="15.75">
      <c r="A173" s="345" t="s">
        <v>375</v>
      </c>
      <c r="B173" s="31" t="s">
        <v>75</v>
      </c>
      <c r="C173" s="154"/>
      <c r="D173" s="663" t="s">
        <v>606</v>
      </c>
      <c r="E173" s="663"/>
      <c r="F173" s="30"/>
      <c r="G173" s="664">
        <v>4.5</v>
      </c>
      <c r="H173" s="284">
        <f t="shared" si="58"/>
        <v>135</v>
      </c>
      <c r="I173" s="137">
        <v>90</v>
      </c>
      <c r="J173" s="159"/>
      <c r="K173" s="160"/>
      <c r="L173" s="160">
        <v>90</v>
      </c>
      <c r="M173" s="665">
        <f>H173-I173</f>
        <v>45</v>
      </c>
      <c r="N173" s="152"/>
      <c r="O173" s="149"/>
      <c r="P173" s="150"/>
      <c r="Q173" s="148"/>
      <c r="R173" s="149"/>
      <c r="S173" s="151"/>
      <c r="T173" s="131"/>
      <c r="U173" s="149"/>
      <c r="V173" s="151"/>
      <c r="W173" s="148"/>
      <c r="X173" s="149"/>
      <c r="Y173" s="150"/>
      <c r="Z173" s="734"/>
      <c r="AA173" s="734"/>
      <c r="AB173" s="734"/>
      <c r="AC173" s="734"/>
      <c r="AE173" s="734"/>
      <c r="AF173" s="734"/>
      <c r="AG173" s="734"/>
      <c r="AH173" s="734"/>
      <c r="AI173" s="734"/>
      <c r="AJ173" s="734"/>
      <c r="AK173" s="734"/>
      <c r="AL173" s="734"/>
      <c r="AM173" s="734"/>
      <c r="AN173" s="734"/>
      <c r="AO173" s="734"/>
      <c r="AP173" s="734"/>
    </row>
    <row r="174" spans="1:42" s="19" customFormat="1" ht="31.5">
      <c r="A174" s="345" t="s">
        <v>376</v>
      </c>
      <c r="B174" s="31" t="s">
        <v>76</v>
      </c>
      <c r="C174" s="154"/>
      <c r="D174" s="663" t="s">
        <v>589</v>
      </c>
      <c r="E174" s="663"/>
      <c r="F174" s="30"/>
      <c r="G174" s="664">
        <v>2</v>
      </c>
      <c r="H174" s="284">
        <f t="shared" si="58"/>
        <v>60</v>
      </c>
      <c r="I174" s="137">
        <v>60</v>
      </c>
      <c r="J174" s="159"/>
      <c r="K174" s="160"/>
      <c r="L174" s="160">
        <v>40</v>
      </c>
      <c r="M174" s="665">
        <v>20</v>
      </c>
      <c r="N174" s="152"/>
      <c r="O174" s="149"/>
      <c r="P174" s="150"/>
      <c r="Q174" s="148"/>
      <c r="R174" s="149"/>
      <c r="S174" s="151"/>
      <c r="T174" s="148"/>
      <c r="U174" s="149"/>
      <c r="V174" s="151"/>
      <c r="W174" s="847"/>
      <c r="X174" s="149"/>
      <c r="Y174" s="150"/>
      <c r="Z174" s="734"/>
      <c r="AA174" s="734"/>
      <c r="AB174" s="734"/>
      <c r="AC174" s="734"/>
      <c r="AE174" s="734"/>
      <c r="AF174" s="734"/>
      <c r="AG174" s="734"/>
      <c r="AH174" s="734"/>
      <c r="AI174" s="734"/>
      <c r="AJ174" s="734"/>
      <c r="AK174" s="734"/>
      <c r="AL174" s="734"/>
      <c r="AM174" s="734"/>
      <c r="AN174" s="734"/>
      <c r="AO174" s="734"/>
      <c r="AP174" s="734"/>
    </row>
    <row r="175" spans="1:42" s="19" customFormat="1" ht="15.75">
      <c r="A175" s="345" t="s">
        <v>377</v>
      </c>
      <c r="B175" s="31" t="s">
        <v>31</v>
      </c>
      <c r="C175" s="154"/>
      <c r="D175" s="663" t="s">
        <v>570</v>
      </c>
      <c r="E175" s="663"/>
      <c r="F175" s="30"/>
      <c r="G175" s="664">
        <v>5.5</v>
      </c>
      <c r="H175" s="284">
        <f t="shared" si="58"/>
        <v>165</v>
      </c>
      <c r="I175" s="137">
        <v>105</v>
      </c>
      <c r="J175" s="159"/>
      <c r="K175" s="160"/>
      <c r="L175" s="160">
        <v>105</v>
      </c>
      <c r="M175" s="665">
        <f>H175-I175</f>
        <v>60</v>
      </c>
      <c r="N175" s="152"/>
      <c r="O175" s="149"/>
      <c r="P175" s="150"/>
      <c r="Q175" s="148"/>
      <c r="R175" s="149"/>
      <c r="S175" s="151"/>
      <c r="T175" s="148"/>
      <c r="U175" s="149"/>
      <c r="V175" s="151"/>
      <c r="W175" s="666"/>
      <c r="X175" s="149"/>
      <c r="Y175" s="150"/>
      <c r="Z175" s="734"/>
      <c r="AA175" s="734"/>
      <c r="AB175" s="734"/>
      <c r="AC175" s="734"/>
      <c r="AE175" s="734"/>
      <c r="AF175" s="734"/>
      <c r="AG175" s="734"/>
      <c r="AH175" s="734"/>
      <c r="AI175" s="734"/>
      <c r="AJ175" s="734"/>
      <c r="AK175" s="734"/>
      <c r="AL175" s="734"/>
      <c r="AM175" s="734"/>
      <c r="AN175" s="734"/>
      <c r="AO175" s="734"/>
      <c r="AP175" s="734"/>
    </row>
    <row r="176" spans="1:42" s="19" customFormat="1" ht="16.5" thickBot="1">
      <c r="A176" s="346" t="s">
        <v>378</v>
      </c>
      <c r="B176" s="667" t="s">
        <v>25</v>
      </c>
      <c r="C176" s="668"/>
      <c r="D176" s="669" t="s">
        <v>570</v>
      </c>
      <c r="E176" s="669"/>
      <c r="F176" s="37"/>
      <c r="G176" s="100">
        <v>6</v>
      </c>
      <c r="H176" s="670">
        <f t="shared" si="58"/>
        <v>180</v>
      </c>
      <c r="I176" s="420"/>
      <c r="J176" s="266"/>
      <c r="K176" s="267"/>
      <c r="L176" s="267"/>
      <c r="M176" s="423">
        <v>180</v>
      </c>
      <c r="N176" s="671"/>
      <c r="O176" s="68"/>
      <c r="P176" s="672"/>
      <c r="Q176" s="673"/>
      <c r="R176" s="68"/>
      <c r="S176" s="674"/>
      <c r="T176" s="673"/>
      <c r="U176" s="68"/>
      <c r="V176" s="674"/>
      <c r="W176" s="671"/>
      <c r="X176" s="68"/>
      <c r="Y176" s="672"/>
      <c r="Z176" s="734"/>
      <c r="AA176" s="734"/>
      <c r="AB176" s="734"/>
      <c r="AC176" s="734"/>
      <c r="AE176" s="734"/>
      <c r="AF176" s="734"/>
      <c r="AG176" s="734"/>
      <c r="AH176" s="734"/>
      <c r="AI176" s="734"/>
      <c r="AJ176" s="734"/>
      <c r="AK176" s="734"/>
      <c r="AL176" s="734"/>
      <c r="AM176" s="734"/>
      <c r="AN176" s="734"/>
      <c r="AO176" s="734"/>
      <c r="AP176" s="734"/>
    </row>
    <row r="177" spans="1:42" s="19" customFormat="1" ht="16.5" thickBot="1">
      <c r="A177" s="2816" t="s">
        <v>373</v>
      </c>
      <c r="B177" s="2817"/>
      <c r="C177" s="2817"/>
      <c r="D177" s="2817"/>
      <c r="E177" s="2817"/>
      <c r="F177" s="2818"/>
      <c r="G177" s="675">
        <f>G172+G173+G174+G175+G176</f>
        <v>21</v>
      </c>
      <c r="H177" s="676">
        <f t="shared" si="58"/>
        <v>630</v>
      </c>
      <c r="I177" s="676">
        <f aca="true" t="shared" si="59" ref="I177:Y177">SUM(I172:I176)</f>
        <v>315</v>
      </c>
      <c r="J177" s="676">
        <f t="shared" si="59"/>
        <v>0</v>
      </c>
      <c r="K177" s="676">
        <f t="shared" si="59"/>
        <v>0</v>
      </c>
      <c r="L177" s="676">
        <f t="shared" si="59"/>
        <v>295</v>
      </c>
      <c r="M177" s="676">
        <f t="shared" si="59"/>
        <v>335</v>
      </c>
      <c r="N177" s="677">
        <f t="shared" si="59"/>
        <v>0</v>
      </c>
      <c r="O177" s="677">
        <f t="shared" si="59"/>
        <v>0</v>
      </c>
      <c r="P177" s="677">
        <f t="shared" si="59"/>
        <v>0</v>
      </c>
      <c r="Q177" s="677">
        <f t="shared" si="59"/>
        <v>0</v>
      </c>
      <c r="R177" s="677">
        <f t="shared" si="59"/>
        <v>0</v>
      </c>
      <c r="S177" s="677">
        <f t="shared" si="59"/>
        <v>0</v>
      </c>
      <c r="T177" s="677">
        <f t="shared" si="59"/>
        <v>0</v>
      </c>
      <c r="U177" s="677">
        <f t="shared" si="59"/>
        <v>0</v>
      </c>
      <c r="V177" s="677">
        <f t="shared" si="59"/>
        <v>0</v>
      </c>
      <c r="W177" s="677">
        <f t="shared" si="59"/>
        <v>0</v>
      </c>
      <c r="X177" s="677">
        <f t="shared" si="59"/>
        <v>0</v>
      </c>
      <c r="Y177" s="730">
        <f t="shared" si="59"/>
        <v>0</v>
      </c>
      <c r="Z177" s="734"/>
      <c r="AA177" s="734"/>
      <c r="AB177" s="734"/>
      <c r="AC177" s="734"/>
      <c r="AE177" s="734"/>
      <c r="AF177" s="734"/>
      <c r="AG177" s="734"/>
      <c r="AH177" s="734"/>
      <c r="AI177" s="734"/>
      <c r="AJ177" s="734"/>
      <c r="AK177" s="734"/>
      <c r="AL177" s="734"/>
      <c r="AM177" s="734"/>
      <c r="AN177" s="734"/>
      <c r="AO177" s="734"/>
      <c r="AP177" s="734"/>
    </row>
    <row r="178" spans="2:42" s="17" customFormat="1" ht="21" customHeight="1">
      <c r="B178" s="104"/>
      <c r="C178" s="104"/>
      <c r="D178" s="104"/>
      <c r="E178" s="856"/>
      <c r="F178" s="856"/>
      <c r="G178" s="104"/>
      <c r="H178" s="104"/>
      <c r="I178" s="857"/>
      <c r="J178" s="857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399"/>
      <c r="AA178" s="399"/>
      <c r="AB178" s="399"/>
      <c r="AC178" s="399"/>
      <c r="AE178" s="399"/>
      <c r="AF178" s="399"/>
      <c r="AG178" s="399"/>
      <c r="AH178" s="399"/>
      <c r="AI178" s="399"/>
      <c r="AJ178" s="399"/>
      <c r="AK178" s="399"/>
      <c r="AL178" s="399"/>
      <c r="AM178" s="399"/>
      <c r="AN178" s="399"/>
      <c r="AO178" s="399"/>
      <c r="AP178" s="399"/>
    </row>
    <row r="179" spans="2:42" s="17" customFormat="1" ht="21" customHeight="1">
      <c r="B179" s="104"/>
      <c r="C179" s="104"/>
      <c r="D179" s="104"/>
      <c r="E179" s="856"/>
      <c r="F179" s="856"/>
      <c r="G179" s="104"/>
      <c r="H179" s="104"/>
      <c r="I179" s="857"/>
      <c r="J179" s="857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399"/>
      <c r="AA179" s="399"/>
      <c r="AB179" s="399"/>
      <c r="AC179" s="399"/>
      <c r="AE179" s="399"/>
      <c r="AF179" s="399"/>
      <c r="AG179" s="399"/>
      <c r="AH179" s="399"/>
      <c r="AI179" s="399"/>
      <c r="AJ179" s="399"/>
      <c r="AK179" s="399"/>
      <c r="AL179" s="399"/>
      <c r="AM179" s="399"/>
      <c r="AN179" s="399"/>
      <c r="AO179" s="399"/>
      <c r="AP179" s="399"/>
    </row>
    <row r="180" spans="1:42" s="17" customFormat="1" ht="20.25">
      <c r="A180" s="13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399"/>
      <c r="AA180" s="399"/>
      <c r="AB180" s="399"/>
      <c r="AC180" s="399"/>
      <c r="AE180" s="399"/>
      <c r="AF180" s="399"/>
      <c r="AG180" s="399"/>
      <c r="AH180" s="399"/>
      <c r="AI180" s="399"/>
      <c r="AJ180" s="399"/>
      <c r="AK180" s="399"/>
      <c r="AL180" s="399"/>
      <c r="AM180" s="399"/>
      <c r="AN180" s="399"/>
      <c r="AO180" s="399"/>
      <c r="AP180" s="399"/>
    </row>
    <row r="181" spans="1:42" s="17" customFormat="1" ht="15.75">
      <c r="A181" s="20"/>
      <c r="B181" s="2815"/>
      <c r="C181" s="2815"/>
      <c r="D181" s="2815"/>
      <c r="E181" s="2815"/>
      <c r="F181" s="2815"/>
      <c r="G181" s="2815"/>
      <c r="H181" s="2815"/>
      <c r="I181" s="2815"/>
      <c r="J181" s="2815"/>
      <c r="K181" s="2815"/>
      <c r="L181" s="2815"/>
      <c r="M181" s="2815"/>
      <c r="N181" s="2815"/>
      <c r="O181" s="2815"/>
      <c r="P181" s="2815"/>
      <c r="Q181" s="2815"/>
      <c r="R181" s="2815"/>
      <c r="S181" s="2815"/>
      <c r="T181" s="2815"/>
      <c r="U181" s="2815"/>
      <c r="V181" s="2815"/>
      <c r="W181" s="2815"/>
      <c r="X181" s="2815"/>
      <c r="Y181" s="2815"/>
      <c r="Z181" s="399"/>
      <c r="AA181" s="399"/>
      <c r="AB181" s="399"/>
      <c r="AC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  <c r="AO181" s="399"/>
      <c r="AP181" s="399"/>
    </row>
    <row r="182" spans="1:42" s="17" customFormat="1" ht="15.75">
      <c r="A182" s="13"/>
      <c r="B182" s="22"/>
      <c r="C182" s="23"/>
      <c r="D182" s="23"/>
      <c r="E182" s="23"/>
      <c r="F182" s="22"/>
      <c r="G182" s="22"/>
      <c r="H182" s="22"/>
      <c r="I182" s="22"/>
      <c r="J182" s="22"/>
      <c r="K182" s="22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399"/>
      <c r="AA182" s="399"/>
      <c r="AB182" s="399"/>
      <c r="AC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  <c r="AO182" s="399"/>
      <c r="AP182" s="399"/>
    </row>
    <row r="183" spans="1:42" s="17" customFormat="1" ht="15.75">
      <c r="A183" s="13"/>
      <c r="B183" s="22"/>
      <c r="C183" s="23"/>
      <c r="D183" s="23"/>
      <c r="E183" s="23"/>
      <c r="F183" s="22"/>
      <c r="G183" s="22"/>
      <c r="H183" s="22"/>
      <c r="I183" s="22"/>
      <c r="J183" s="22"/>
      <c r="K183" s="22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399"/>
      <c r="AA183" s="399"/>
      <c r="AB183" s="399"/>
      <c r="AC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  <c r="AO183" s="399"/>
      <c r="AP183" s="399"/>
    </row>
    <row r="184" spans="1:42" s="17" customFormat="1" ht="15.75">
      <c r="A184" s="13"/>
      <c r="B184" s="22"/>
      <c r="C184" s="23"/>
      <c r="D184" s="23"/>
      <c r="E184" s="23"/>
      <c r="F184" s="22"/>
      <c r="G184" s="22"/>
      <c r="H184" s="22"/>
      <c r="I184" s="22"/>
      <c r="J184" s="22"/>
      <c r="K184" s="22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399"/>
      <c r="AA184" s="399"/>
      <c r="AB184" s="399"/>
      <c r="AC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  <c r="AO184" s="399"/>
      <c r="AP184" s="399"/>
    </row>
    <row r="185" spans="1:42" s="17" customFormat="1" ht="15.75">
      <c r="A185" s="13"/>
      <c r="B185" s="22"/>
      <c r="C185" s="23"/>
      <c r="D185" s="23"/>
      <c r="E185" s="23"/>
      <c r="F185" s="22"/>
      <c r="G185" s="22"/>
      <c r="H185" s="22"/>
      <c r="I185" s="22"/>
      <c r="J185" s="22"/>
      <c r="K185" s="22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399"/>
      <c r="AA185" s="399"/>
      <c r="AB185" s="399"/>
      <c r="AC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  <c r="AO185" s="399"/>
      <c r="AP185" s="399"/>
    </row>
    <row r="186" spans="1:42" s="17" customFormat="1" ht="15.75">
      <c r="A186" s="13"/>
      <c r="B186" s="22"/>
      <c r="C186" s="23"/>
      <c r="D186" s="23"/>
      <c r="E186" s="23"/>
      <c r="F186" s="22"/>
      <c r="G186" s="22"/>
      <c r="H186" s="22"/>
      <c r="I186" s="22"/>
      <c r="J186" s="22"/>
      <c r="K186" s="22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399"/>
      <c r="AA186" s="399"/>
      <c r="AB186" s="399"/>
      <c r="AC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  <c r="AO186" s="399"/>
      <c r="AP186" s="399"/>
    </row>
    <row r="187" spans="1:42" s="17" customFormat="1" ht="15.75">
      <c r="A187" s="13"/>
      <c r="B187" s="14"/>
      <c r="C187" s="15"/>
      <c r="D187" s="16"/>
      <c r="E187" s="16"/>
      <c r="F187" s="15"/>
      <c r="G187" s="15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399"/>
      <c r="AA187" s="399"/>
      <c r="AB187" s="399"/>
      <c r="AC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  <c r="AO187" s="399"/>
      <c r="AP187" s="399"/>
    </row>
    <row r="188" spans="1:42" s="17" customFormat="1" ht="15.75">
      <c r="A188" s="13"/>
      <c r="B188" s="14"/>
      <c r="C188" s="15"/>
      <c r="D188" s="16"/>
      <c r="E188" s="16"/>
      <c r="F188" s="15"/>
      <c r="G188" s="15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399"/>
      <c r="AA188" s="399"/>
      <c r="AB188" s="399"/>
      <c r="AC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  <c r="AO188" s="399"/>
      <c r="AP188" s="399"/>
    </row>
    <row r="189" spans="1:42" s="17" customFormat="1" ht="15.75">
      <c r="A189" s="13"/>
      <c r="B189" s="14"/>
      <c r="C189" s="15"/>
      <c r="D189" s="16"/>
      <c r="E189" s="16"/>
      <c r="F189" s="15"/>
      <c r="G189" s="15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399"/>
      <c r="AA189" s="399"/>
      <c r="AB189" s="399"/>
      <c r="AC189" s="399"/>
      <c r="AE189" s="399"/>
      <c r="AF189" s="399"/>
      <c r="AG189" s="399"/>
      <c r="AH189" s="399"/>
      <c r="AI189" s="399"/>
      <c r="AJ189" s="399"/>
      <c r="AK189" s="399"/>
      <c r="AL189" s="399"/>
      <c r="AM189" s="399"/>
      <c r="AN189" s="399"/>
      <c r="AO189" s="399"/>
      <c r="AP189" s="399"/>
    </row>
    <row r="190" spans="1:42" s="17" customFormat="1" ht="15.75">
      <c r="A190" s="13"/>
      <c r="B190" s="14"/>
      <c r="C190" s="15"/>
      <c r="D190" s="16"/>
      <c r="E190" s="16"/>
      <c r="F190" s="15"/>
      <c r="G190" s="15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399"/>
      <c r="AA190" s="399"/>
      <c r="AB190" s="399"/>
      <c r="AC190" s="399"/>
      <c r="AE190" s="399"/>
      <c r="AF190" s="399"/>
      <c r="AG190" s="399"/>
      <c r="AH190" s="399"/>
      <c r="AI190" s="399"/>
      <c r="AJ190" s="399"/>
      <c r="AK190" s="399"/>
      <c r="AL190" s="399"/>
      <c r="AM190" s="399"/>
      <c r="AN190" s="399"/>
      <c r="AO190" s="399"/>
      <c r="AP190" s="399"/>
    </row>
    <row r="191" spans="1:42" s="17" customFormat="1" ht="15.75">
      <c r="A191" s="13"/>
      <c r="B191" s="14"/>
      <c r="C191" s="15"/>
      <c r="D191" s="16"/>
      <c r="E191" s="16"/>
      <c r="F191" s="15"/>
      <c r="G191" s="15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399"/>
      <c r="AA191" s="399"/>
      <c r="AB191" s="399"/>
      <c r="AC191" s="399"/>
      <c r="AE191" s="399"/>
      <c r="AF191" s="399"/>
      <c r="AG191" s="399"/>
      <c r="AH191" s="399"/>
      <c r="AI191" s="399"/>
      <c r="AJ191" s="399"/>
      <c r="AK191" s="399"/>
      <c r="AL191" s="399"/>
      <c r="AM191" s="399"/>
      <c r="AN191" s="399"/>
      <c r="AO191" s="399"/>
      <c r="AP191" s="399"/>
    </row>
    <row r="192" spans="1:42" s="17" customFormat="1" ht="15.75">
      <c r="A192" s="13"/>
      <c r="B192" s="14"/>
      <c r="C192" s="15"/>
      <c r="D192" s="16"/>
      <c r="E192" s="16"/>
      <c r="F192" s="15"/>
      <c r="G192" s="15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399"/>
      <c r="AA192" s="399"/>
      <c r="AB192" s="399"/>
      <c r="AC192" s="399"/>
      <c r="AE192" s="399"/>
      <c r="AF192" s="399"/>
      <c r="AG192" s="399"/>
      <c r="AH192" s="399"/>
      <c r="AI192" s="399"/>
      <c r="AJ192" s="399"/>
      <c r="AK192" s="399"/>
      <c r="AL192" s="399"/>
      <c r="AM192" s="399"/>
      <c r="AN192" s="399"/>
      <c r="AO192" s="399"/>
      <c r="AP192" s="399"/>
    </row>
    <row r="193" spans="1:42" s="17" customFormat="1" ht="15.75">
      <c r="A193" s="13"/>
      <c r="B193" s="14"/>
      <c r="C193" s="15"/>
      <c r="D193" s="16"/>
      <c r="E193" s="16"/>
      <c r="F193" s="15"/>
      <c r="G193" s="15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399"/>
      <c r="AA193" s="399"/>
      <c r="AB193" s="399"/>
      <c r="AC193" s="399"/>
      <c r="AE193" s="399"/>
      <c r="AF193" s="399"/>
      <c r="AG193" s="399"/>
      <c r="AH193" s="399"/>
      <c r="AI193" s="399"/>
      <c r="AJ193" s="399"/>
      <c r="AK193" s="399"/>
      <c r="AL193" s="399"/>
      <c r="AM193" s="399"/>
      <c r="AN193" s="399"/>
      <c r="AO193" s="399"/>
      <c r="AP193" s="399"/>
    </row>
    <row r="194" spans="1:42" s="17" customFormat="1" ht="15.75">
      <c r="A194" s="13"/>
      <c r="B194" s="14"/>
      <c r="C194" s="15"/>
      <c r="D194" s="16"/>
      <c r="E194" s="16"/>
      <c r="F194" s="15"/>
      <c r="G194" s="15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399"/>
      <c r="AA194" s="399"/>
      <c r="AB194" s="399"/>
      <c r="AC194" s="399"/>
      <c r="AE194" s="399"/>
      <c r="AF194" s="399"/>
      <c r="AG194" s="399"/>
      <c r="AH194" s="399"/>
      <c r="AI194" s="399"/>
      <c r="AJ194" s="399"/>
      <c r="AK194" s="399"/>
      <c r="AL194" s="399"/>
      <c r="AM194" s="399"/>
      <c r="AN194" s="399"/>
      <c r="AO194" s="399"/>
      <c r="AP194" s="399"/>
    </row>
    <row r="195" spans="1:42" s="17" customFormat="1" ht="15.75">
      <c r="A195" s="13"/>
      <c r="B195" s="14"/>
      <c r="C195" s="15"/>
      <c r="D195" s="16"/>
      <c r="E195" s="16"/>
      <c r="F195" s="15"/>
      <c r="G195" s="15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399"/>
      <c r="AA195" s="399"/>
      <c r="AB195" s="399"/>
      <c r="AC195" s="399"/>
      <c r="AE195" s="399"/>
      <c r="AF195" s="399"/>
      <c r="AG195" s="399"/>
      <c r="AH195" s="399"/>
      <c r="AI195" s="399"/>
      <c r="AJ195" s="399"/>
      <c r="AK195" s="399"/>
      <c r="AL195" s="399"/>
      <c r="AM195" s="399"/>
      <c r="AN195" s="399"/>
      <c r="AO195" s="399"/>
      <c r="AP195" s="399"/>
    </row>
    <row r="196" spans="1:42" s="17" customFormat="1" ht="15.75">
      <c r="A196" s="13"/>
      <c r="B196" s="14"/>
      <c r="C196" s="15"/>
      <c r="D196" s="16"/>
      <c r="E196" s="16"/>
      <c r="F196" s="15"/>
      <c r="G196" s="15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399"/>
      <c r="AA196" s="399"/>
      <c r="AB196" s="399"/>
      <c r="AC196" s="399"/>
      <c r="AE196" s="399"/>
      <c r="AF196" s="399"/>
      <c r="AG196" s="399"/>
      <c r="AH196" s="399"/>
      <c r="AI196" s="399"/>
      <c r="AJ196" s="399"/>
      <c r="AK196" s="399"/>
      <c r="AL196" s="399"/>
      <c r="AM196" s="399"/>
      <c r="AN196" s="399"/>
      <c r="AO196" s="399"/>
      <c r="AP196" s="399"/>
    </row>
    <row r="197" spans="1:42" s="17" customFormat="1" ht="15.75">
      <c r="A197" s="13"/>
      <c r="B197" s="14"/>
      <c r="C197" s="15"/>
      <c r="D197" s="16"/>
      <c r="E197" s="16"/>
      <c r="F197" s="15"/>
      <c r="G197" s="15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399"/>
      <c r="AA197" s="399"/>
      <c r="AB197" s="399"/>
      <c r="AC197" s="399"/>
      <c r="AE197" s="399"/>
      <c r="AF197" s="399"/>
      <c r="AG197" s="399"/>
      <c r="AH197" s="399"/>
      <c r="AI197" s="399"/>
      <c r="AJ197" s="399"/>
      <c r="AK197" s="399"/>
      <c r="AL197" s="399"/>
      <c r="AM197" s="399"/>
      <c r="AN197" s="399"/>
      <c r="AO197" s="399"/>
      <c r="AP197" s="399"/>
    </row>
    <row r="198" spans="1:42" s="17" customFormat="1" ht="15.75">
      <c r="A198" s="13"/>
      <c r="B198" s="14"/>
      <c r="C198" s="15"/>
      <c r="D198" s="16"/>
      <c r="E198" s="16"/>
      <c r="F198" s="15"/>
      <c r="G198" s="15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399"/>
      <c r="AA198" s="399"/>
      <c r="AB198" s="399"/>
      <c r="AC198" s="399"/>
      <c r="AE198" s="399"/>
      <c r="AF198" s="399"/>
      <c r="AG198" s="399"/>
      <c r="AH198" s="399"/>
      <c r="AI198" s="399"/>
      <c r="AJ198" s="399"/>
      <c r="AK198" s="399"/>
      <c r="AL198" s="399"/>
      <c r="AM198" s="399"/>
      <c r="AN198" s="399"/>
      <c r="AO198" s="399"/>
      <c r="AP198" s="399"/>
    </row>
    <row r="199" spans="1:42" s="17" customFormat="1" ht="15.75">
      <c r="A199" s="13"/>
      <c r="B199" s="14"/>
      <c r="C199" s="15"/>
      <c r="D199" s="16"/>
      <c r="E199" s="16"/>
      <c r="F199" s="15"/>
      <c r="G199" s="15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399"/>
      <c r="AA199" s="399"/>
      <c r="AB199" s="399"/>
      <c r="AC199" s="399"/>
      <c r="AE199" s="399"/>
      <c r="AF199" s="399"/>
      <c r="AG199" s="399"/>
      <c r="AH199" s="399"/>
      <c r="AI199" s="399"/>
      <c r="AJ199" s="399"/>
      <c r="AK199" s="399"/>
      <c r="AL199" s="399"/>
      <c r="AM199" s="399"/>
      <c r="AN199" s="399"/>
      <c r="AO199" s="399"/>
      <c r="AP199" s="399"/>
    </row>
    <row r="200" spans="1:42" s="17" customFormat="1" ht="15.75">
      <c r="A200" s="13"/>
      <c r="B200" s="14"/>
      <c r="C200" s="15"/>
      <c r="D200" s="16"/>
      <c r="E200" s="16"/>
      <c r="F200" s="15"/>
      <c r="G200" s="15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399"/>
      <c r="AA200" s="399"/>
      <c r="AB200" s="399"/>
      <c r="AC200" s="399"/>
      <c r="AE200" s="399"/>
      <c r="AF200" s="399"/>
      <c r="AG200" s="399"/>
      <c r="AH200" s="399"/>
      <c r="AI200" s="399"/>
      <c r="AJ200" s="399"/>
      <c r="AK200" s="399"/>
      <c r="AL200" s="399"/>
      <c r="AM200" s="399"/>
      <c r="AN200" s="399"/>
      <c r="AO200" s="399"/>
      <c r="AP200" s="399"/>
    </row>
    <row r="201" spans="1:42" s="17" customFormat="1" ht="15.75">
      <c r="A201" s="13"/>
      <c r="B201" s="14"/>
      <c r="C201" s="15"/>
      <c r="D201" s="16"/>
      <c r="E201" s="16"/>
      <c r="F201" s="15"/>
      <c r="G201" s="15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399"/>
      <c r="AA201" s="399"/>
      <c r="AB201" s="399"/>
      <c r="AC201" s="399"/>
      <c r="AE201" s="399"/>
      <c r="AF201" s="399"/>
      <c r="AG201" s="399"/>
      <c r="AH201" s="399"/>
      <c r="AI201" s="399"/>
      <c r="AJ201" s="399"/>
      <c r="AK201" s="399"/>
      <c r="AL201" s="399"/>
      <c r="AM201" s="399"/>
      <c r="AN201" s="399"/>
      <c r="AO201" s="399"/>
      <c r="AP201" s="399"/>
    </row>
    <row r="202" spans="1:42" s="17" customFormat="1" ht="15.75">
      <c r="A202" s="13"/>
      <c r="B202" s="14"/>
      <c r="C202" s="15"/>
      <c r="D202" s="16"/>
      <c r="E202" s="16"/>
      <c r="F202" s="15"/>
      <c r="G202" s="15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399"/>
      <c r="AA202" s="399"/>
      <c r="AB202" s="399"/>
      <c r="AC202" s="399"/>
      <c r="AE202" s="399"/>
      <c r="AF202" s="399"/>
      <c r="AG202" s="399"/>
      <c r="AH202" s="399"/>
      <c r="AI202" s="399"/>
      <c r="AJ202" s="399"/>
      <c r="AK202" s="399"/>
      <c r="AL202" s="399"/>
      <c r="AM202" s="399"/>
      <c r="AN202" s="399"/>
      <c r="AO202" s="399"/>
      <c r="AP202" s="399"/>
    </row>
    <row r="203" spans="1:42" s="17" customFormat="1" ht="15.75">
      <c r="A203" s="13"/>
      <c r="B203" s="14"/>
      <c r="C203" s="15"/>
      <c r="D203" s="16"/>
      <c r="E203" s="16"/>
      <c r="F203" s="15"/>
      <c r="G203" s="15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399"/>
      <c r="AA203" s="399"/>
      <c r="AB203" s="399"/>
      <c r="AC203" s="399"/>
      <c r="AE203" s="399"/>
      <c r="AF203" s="399"/>
      <c r="AG203" s="399"/>
      <c r="AH203" s="399"/>
      <c r="AI203" s="399"/>
      <c r="AJ203" s="399"/>
      <c r="AK203" s="399"/>
      <c r="AL203" s="399"/>
      <c r="AM203" s="399"/>
      <c r="AN203" s="399"/>
      <c r="AO203" s="399"/>
      <c r="AP203" s="399"/>
    </row>
    <row r="204" spans="1:42" s="17" customFormat="1" ht="15.75">
      <c r="A204" s="13"/>
      <c r="B204" s="14"/>
      <c r="C204" s="15"/>
      <c r="D204" s="16"/>
      <c r="E204" s="16"/>
      <c r="F204" s="15"/>
      <c r="G204" s="15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399"/>
      <c r="AA204" s="399"/>
      <c r="AB204" s="399"/>
      <c r="AC204" s="399"/>
      <c r="AE204" s="399"/>
      <c r="AF204" s="399"/>
      <c r="AG204" s="399"/>
      <c r="AH204" s="399"/>
      <c r="AI204" s="399"/>
      <c r="AJ204" s="399"/>
      <c r="AK204" s="399"/>
      <c r="AL204" s="399"/>
      <c r="AM204" s="399"/>
      <c r="AN204" s="399"/>
      <c r="AO204" s="399"/>
      <c r="AP204" s="399"/>
    </row>
    <row r="205" spans="1:42" s="17" customFormat="1" ht="15.75">
      <c r="A205" s="13"/>
      <c r="B205" s="14"/>
      <c r="C205" s="15"/>
      <c r="D205" s="16"/>
      <c r="E205" s="16"/>
      <c r="F205" s="15"/>
      <c r="G205" s="15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399"/>
      <c r="AA205" s="399"/>
      <c r="AB205" s="399"/>
      <c r="AC205" s="399"/>
      <c r="AE205" s="399"/>
      <c r="AF205" s="399"/>
      <c r="AG205" s="399"/>
      <c r="AH205" s="399"/>
      <c r="AI205" s="399"/>
      <c r="AJ205" s="399"/>
      <c r="AK205" s="399"/>
      <c r="AL205" s="399"/>
      <c r="AM205" s="399"/>
      <c r="AN205" s="399"/>
      <c r="AO205" s="399"/>
      <c r="AP205" s="399"/>
    </row>
    <row r="206" spans="1:42" s="17" customFormat="1" ht="15.75">
      <c r="A206" s="13"/>
      <c r="B206" s="14"/>
      <c r="C206" s="15"/>
      <c r="D206" s="16"/>
      <c r="E206" s="16"/>
      <c r="F206" s="15"/>
      <c r="G206" s="15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399"/>
      <c r="AA206" s="399"/>
      <c r="AB206" s="399"/>
      <c r="AC206" s="399"/>
      <c r="AE206" s="399"/>
      <c r="AF206" s="399"/>
      <c r="AG206" s="399"/>
      <c r="AH206" s="399"/>
      <c r="AI206" s="399"/>
      <c r="AJ206" s="399"/>
      <c r="AK206" s="399"/>
      <c r="AL206" s="399"/>
      <c r="AM206" s="399"/>
      <c r="AN206" s="399"/>
      <c r="AO206" s="399"/>
      <c r="AP206" s="399"/>
    </row>
    <row r="207" spans="1:42" s="17" customFormat="1" ht="15.75">
      <c r="A207" s="13"/>
      <c r="B207" s="14"/>
      <c r="C207" s="15"/>
      <c r="D207" s="16"/>
      <c r="E207" s="16"/>
      <c r="F207" s="15"/>
      <c r="G207" s="15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399"/>
      <c r="AA207" s="399"/>
      <c r="AB207" s="399"/>
      <c r="AC207" s="399"/>
      <c r="AE207" s="399"/>
      <c r="AF207" s="399"/>
      <c r="AG207" s="399"/>
      <c r="AH207" s="399"/>
      <c r="AI207" s="399"/>
      <c r="AJ207" s="399"/>
      <c r="AK207" s="399"/>
      <c r="AL207" s="399"/>
      <c r="AM207" s="399"/>
      <c r="AN207" s="399"/>
      <c r="AO207" s="399"/>
      <c r="AP207" s="399"/>
    </row>
    <row r="208" spans="1:42" s="17" customFormat="1" ht="15.75">
      <c r="A208" s="13"/>
      <c r="B208" s="14"/>
      <c r="C208" s="15"/>
      <c r="D208" s="16"/>
      <c r="E208" s="16"/>
      <c r="F208" s="15"/>
      <c r="G208" s="15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399"/>
      <c r="AA208" s="399"/>
      <c r="AB208" s="399"/>
      <c r="AC208" s="399"/>
      <c r="AE208" s="399"/>
      <c r="AF208" s="399"/>
      <c r="AG208" s="399"/>
      <c r="AH208" s="399"/>
      <c r="AI208" s="399"/>
      <c r="AJ208" s="399"/>
      <c r="AK208" s="399"/>
      <c r="AL208" s="399"/>
      <c r="AM208" s="399"/>
      <c r="AN208" s="399"/>
      <c r="AO208" s="399"/>
      <c r="AP208" s="399"/>
    </row>
    <row r="209" spans="1:42" s="17" customFormat="1" ht="15.75">
      <c r="A209" s="13"/>
      <c r="B209" s="14"/>
      <c r="C209" s="15"/>
      <c r="D209" s="16"/>
      <c r="E209" s="16"/>
      <c r="F209" s="15"/>
      <c r="G209" s="15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399"/>
      <c r="AA209" s="399"/>
      <c r="AB209" s="399"/>
      <c r="AC209" s="399"/>
      <c r="AE209" s="399"/>
      <c r="AF209" s="399"/>
      <c r="AG209" s="399"/>
      <c r="AH209" s="399"/>
      <c r="AI209" s="399"/>
      <c r="AJ209" s="399"/>
      <c r="AK209" s="399"/>
      <c r="AL209" s="399"/>
      <c r="AM209" s="399"/>
      <c r="AN209" s="399"/>
      <c r="AO209" s="399"/>
      <c r="AP209" s="399"/>
    </row>
    <row r="210" spans="1:42" s="17" customFormat="1" ht="15.75">
      <c r="A210" s="13"/>
      <c r="B210" s="14"/>
      <c r="C210" s="15"/>
      <c r="D210" s="16"/>
      <c r="E210" s="16"/>
      <c r="F210" s="15"/>
      <c r="G210" s="15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399"/>
      <c r="AA210" s="399"/>
      <c r="AB210" s="399"/>
      <c r="AC210" s="399"/>
      <c r="AE210" s="399"/>
      <c r="AF210" s="399"/>
      <c r="AG210" s="399"/>
      <c r="AH210" s="399"/>
      <c r="AI210" s="399"/>
      <c r="AJ210" s="399"/>
      <c r="AK210" s="399"/>
      <c r="AL210" s="399"/>
      <c r="AM210" s="399"/>
      <c r="AN210" s="399"/>
      <c r="AO210" s="399"/>
      <c r="AP210" s="399"/>
    </row>
    <row r="211" spans="1:42" s="17" customFormat="1" ht="15.75">
      <c r="A211" s="13"/>
      <c r="B211" s="14"/>
      <c r="C211" s="15"/>
      <c r="D211" s="16"/>
      <c r="E211" s="16"/>
      <c r="F211" s="15"/>
      <c r="G211" s="15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399"/>
      <c r="AA211" s="399"/>
      <c r="AB211" s="399"/>
      <c r="AC211" s="399"/>
      <c r="AE211" s="399"/>
      <c r="AF211" s="399"/>
      <c r="AG211" s="399"/>
      <c r="AH211" s="399"/>
      <c r="AI211" s="399"/>
      <c r="AJ211" s="399"/>
      <c r="AK211" s="399"/>
      <c r="AL211" s="399"/>
      <c r="AM211" s="399"/>
      <c r="AN211" s="399"/>
      <c r="AO211" s="399"/>
      <c r="AP211" s="399"/>
    </row>
    <row r="212" spans="1:42" s="17" customFormat="1" ht="15.75">
      <c r="A212" s="13"/>
      <c r="B212" s="14"/>
      <c r="C212" s="15"/>
      <c r="D212" s="16"/>
      <c r="E212" s="16"/>
      <c r="F212" s="15"/>
      <c r="G212" s="15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399"/>
      <c r="AA212" s="399"/>
      <c r="AB212" s="399"/>
      <c r="AC212" s="399"/>
      <c r="AE212" s="399"/>
      <c r="AF212" s="399"/>
      <c r="AG212" s="399"/>
      <c r="AH212" s="399"/>
      <c r="AI212" s="399"/>
      <c r="AJ212" s="399"/>
      <c r="AK212" s="399"/>
      <c r="AL212" s="399"/>
      <c r="AM212" s="399"/>
      <c r="AN212" s="399"/>
      <c r="AO212" s="399"/>
      <c r="AP212" s="399"/>
    </row>
    <row r="213" spans="1:42" s="17" customFormat="1" ht="15.75">
      <c r="A213" s="13"/>
      <c r="B213" s="14"/>
      <c r="C213" s="15"/>
      <c r="D213" s="16"/>
      <c r="E213" s="16"/>
      <c r="F213" s="15"/>
      <c r="G213" s="15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399"/>
      <c r="AA213" s="399"/>
      <c r="AB213" s="399"/>
      <c r="AC213" s="399"/>
      <c r="AE213" s="399"/>
      <c r="AF213" s="399"/>
      <c r="AG213" s="399"/>
      <c r="AH213" s="399"/>
      <c r="AI213" s="399"/>
      <c r="AJ213" s="399"/>
      <c r="AK213" s="399"/>
      <c r="AL213" s="399"/>
      <c r="AM213" s="399"/>
      <c r="AN213" s="399"/>
      <c r="AO213" s="399"/>
      <c r="AP213" s="399"/>
    </row>
    <row r="214" spans="1:42" s="17" customFormat="1" ht="15.75">
      <c r="A214" s="13"/>
      <c r="B214" s="14"/>
      <c r="C214" s="15"/>
      <c r="D214" s="16"/>
      <c r="E214" s="16"/>
      <c r="F214" s="15"/>
      <c r="G214" s="15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399"/>
      <c r="AA214" s="399"/>
      <c r="AB214" s="399"/>
      <c r="AC214" s="399"/>
      <c r="AE214" s="399"/>
      <c r="AF214" s="399"/>
      <c r="AG214" s="399"/>
      <c r="AH214" s="399"/>
      <c r="AI214" s="399"/>
      <c r="AJ214" s="399"/>
      <c r="AK214" s="399"/>
      <c r="AL214" s="399"/>
      <c r="AM214" s="399"/>
      <c r="AN214" s="399"/>
      <c r="AO214" s="399"/>
      <c r="AP214" s="399"/>
    </row>
    <row r="215" spans="1:42" s="17" customFormat="1" ht="15.75">
      <c r="A215" s="13"/>
      <c r="B215" s="14"/>
      <c r="C215" s="15"/>
      <c r="D215" s="16"/>
      <c r="E215" s="16"/>
      <c r="F215" s="15"/>
      <c r="G215" s="15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399"/>
      <c r="AA215" s="399"/>
      <c r="AB215" s="399"/>
      <c r="AC215" s="399"/>
      <c r="AE215" s="399"/>
      <c r="AF215" s="399"/>
      <c r="AG215" s="399"/>
      <c r="AH215" s="399"/>
      <c r="AI215" s="399"/>
      <c r="AJ215" s="399"/>
      <c r="AK215" s="399"/>
      <c r="AL215" s="399"/>
      <c r="AM215" s="399"/>
      <c r="AN215" s="399"/>
      <c r="AO215" s="399"/>
      <c r="AP215" s="399"/>
    </row>
    <row r="216" spans="1:42" s="17" customFormat="1" ht="15.75">
      <c r="A216" s="13"/>
      <c r="B216" s="14"/>
      <c r="C216" s="15"/>
      <c r="D216" s="16"/>
      <c r="E216" s="16"/>
      <c r="F216" s="15"/>
      <c r="G216" s="15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399"/>
      <c r="AA216" s="399"/>
      <c r="AB216" s="399"/>
      <c r="AC216" s="399"/>
      <c r="AE216" s="399"/>
      <c r="AF216" s="399"/>
      <c r="AG216" s="399"/>
      <c r="AH216" s="399"/>
      <c r="AI216" s="399"/>
      <c r="AJ216" s="399"/>
      <c r="AK216" s="399"/>
      <c r="AL216" s="399"/>
      <c r="AM216" s="399"/>
      <c r="AN216" s="399"/>
      <c r="AO216" s="399"/>
      <c r="AP216" s="399"/>
    </row>
    <row r="217" spans="1:42" s="17" customFormat="1" ht="15.75">
      <c r="A217" s="13"/>
      <c r="B217" s="14"/>
      <c r="C217" s="15"/>
      <c r="D217" s="16"/>
      <c r="E217" s="16"/>
      <c r="F217" s="15"/>
      <c r="G217" s="15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399"/>
      <c r="AA217" s="399"/>
      <c r="AB217" s="399"/>
      <c r="AC217" s="399"/>
      <c r="AE217" s="399"/>
      <c r="AF217" s="399"/>
      <c r="AG217" s="399"/>
      <c r="AH217" s="399"/>
      <c r="AI217" s="399"/>
      <c r="AJ217" s="399"/>
      <c r="AK217" s="399"/>
      <c r="AL217" s="399"/>
      <c r="AM217" s="399"/>
      <c r="AN217" s="399"/>
      <c r="AO217" s="399"/>
      <c r="AP217" s="399"/>
    </row>
    <row r="218" spans="1:42" s="17" customFormat="1" ht="15.75">
      <c r="A218" s="13"/>
      <c r="B218" s="14"/>
      <c r="C218" s="15"/>
      <c r="D218" s="16"/>
      <c r="E218" s="16"/>
      <c r="F218" s="15"/>
      <c r="G218" s="15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399"/>
      <c r="AA218" s="399"/>
      <c r="AB218" s="399"/>
      <c r="AC218" s="399"/>
      <c r="AE218" s="399"/>
      <c r="AF218" s="399"/>
      <c r="AG218" s="399"/>
      <c r="AH218" s="399"/>
      <c r="AI218" s="399"/>
      <c r="AJ218" s="399"/>
      <c r="AK218" s="399"/>
      <c r="AL218" s="399"/>
      <c r="AM218" s="399"/>
      <c r="AN218" s="399"/>
      <c r="AO218" s="399"/>
      <c r="AP218" s="399"/>
    </row>
    <row r="219" spans="1:42" s="17" customFormat="1" ht="15.75">
      <c r="A219" s="13"/>
      <c r="B219" s="14"/>
      <c r="C219" s="15"/>
      <c r="D219" s="16"/>
      <c r="E219" s="16"/>
      <c r="F219" s="15"/>
      <c r="G219" s="15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399"/>
      <c r="AA219" s="399"/>
      <c r="AB219" s="399"/>
      <c r="AC219" s="399"/>
      <c r="AE219" s="399"/>
      <c r="AF219" s="399"/>
      <c r="AG219" s="399"/>
      <c r="AH219" s="399"/>
      <c r="AI219" s="399"/>
      <c r="AJ219" s="399"/>
      <c r="AK219" s="399"/>
      <c r="AL219" s="399"/>
      <c r="AM219" s="399"/>
      <c r="AN219" s="399"/>
      <c r="AO219" s="399"/>
      <c r="AP219" s="399"/>
    </row>
    <row r="220" spans="1:42" s="24" customFormat="1" ht="15.75">
      <c r="A220" s="13"/>
      <c r="B220" s="14"/>
      <c r="C220" s="15"/>
      <c r="D220" s="16"/>
      <c r="E220" s="16"/>
      <c r="F220" s="15"/>
      <c r="G220" s="15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737"/>
      <c r="AA220" s="737"/>
      <c r="AB220" s="737"/>
      <c r="AC220" s="737"/>
      <c r="AE220" s="737"/>
      <c r="AF220" s="737"/>
      <c r="AG220" s="737"/>
      <c r="AH220" s="737"/>
      <c r="AI220" s="737"/>
      <c r="AJ220" s="737"/>
      <c r="AK220" s="737"/>
      <c r="AL220" s="737"/>
      <c r="AM220" s="737"/>
      <c r="AN220" s="737"/>
      <c r="AO220" s="737"/>
      <c r="AP220" s="737"/>
    </row>
    <row r="221" spans="1:42" s="24" customFormat="1" ht="15.75">
      <c r="A221" s="13"/>
      <c r="B221" s="14"/>
      <c r="C221" s="15"/>
      <c r="D221" s="16"/>
      <c r="E221" s="16"/>
      <c r="F221" s="15"/>
      <c r="G221" s="15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737"/>
      <c r="AA221" s="737"/>
      <c r="AB221" s="737"/>
      <c r="AC221" s="737"/>
      <c r="AE221" s="737"/>
      <c r="AF221" s="737"/>
      <c r="AG221" s="737"/>
      <c r="AH221" s="737"/>
      <c r="AI221" s="737"/>
      <c r="AJ221" s="737"/>
      <c r="AK221" s="737"/>
      <c r="AL221" s="737"/>
      <c r="AM221" s="737"/>
      <c r="AN221" s="737"/>
      <c r="AO221" s="737"/>
      <c r="AP221" s="737"/>
    </row>
    <row r="222" spans="1:42" s="24" customFormat="1" ht="15.75">
      <c r="A222" s="13"/>
      <c r="B222" s="14"/>
      <c r="C222" s="15"/>
      <c r="D222" s="16"/>
      <c r="E222" s="16"/>
      <c r="F222" s="15"/>
      <c r="G222" s="15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737"/>
      <c r="AA222" s="737"/>
      <c r="AB222" s="737"/>
      <c r="AC222" s="737"/>
      <c r="AE222" s="737"/>
      <c r="AF222" s="737"/>
      <c r="AG222" s="737"/>
      <c r="AH222" s="737"/>
      <c r="AI222" s="737"/>
      <c r="AJ222" s="737"/>
      <c r="AK222" s="737"/>
      <c r="AL222" s="737"/>
      <c r="AM222" s="737"/>
      <c r="AN222" s="737"/>
      <c r="AO222" s="737"/>
      <c r="AP222" s="737"/>
    </row>
    <row r="223" spans="1:42" s="17" customFormat="1" ht="15.75">
      <c r="A223" s="13"/>
      <c r="B223" s="14"/>
      <c r="C223" s="15"/>
      <c r="D223" s="16"/>
      <c r="E223" s="16"/>
      <c r="F223" s="15"/>
      <c r="G223" s="15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399"/>
      <c r="AA223" s="399"/>
      <c r="AB223" s="399"/>
      <c r="AC223" s="399"/>
      <c r="AE223" s="399"/>
      <c r="AF223" s="399"/>
      <c r="AG223" s="399"/>
      <c r="AH223" s="399"/>
      <c r="AI223" s="399"/>
      <c r="AJ223" s="399"/>
      <c r="AK223" s="399"/>
      <c r="AL223" s="399"/>
      <c r="AM223" s="399"/>
      <c r="AN223" s="399"/>
      <c r="AO223" s="399"/>
      <c r="AP223" s="399"/>
    </row>
    <row r="224" spans="1:42" s="17" customFormat="1" ht="15.75">
      <c r="A224" s="13"/>
      <c r="B224" s="14"/>
      <c r="C224" s="15"/>
      <c r="D224" s="16"/>
      <c r="E224" s="16"/>
      <c r="F224" s="15"/>
      <c r="G224" s="15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399"/>
      <c r="AA224" s="399"/>
      <c r="AB224" s="399"/>
      <c r="AC224" s="399"/>
      <c r="AE224" s="399"/>
      <c r="AF224" s="399"/>
      <c r="AG224" s="399"/>
      <c r="AH224" s="399"/>
      <c r="AI224" s="399"/>
      <c r="AJ224" s="399"/>
      <c r="AK224" s="399"/>
      <c r="AL224" s="399"/>
      <c r="AM224" s="399"/>
      <c r="AN224" s="399"/>
      <c r="AO224" s="399"/>
      <c r="AP224" s="399"/>
    </row>
    <row r="225" spans="1:42" s="17" customFormat="1" ht="15.75">
      <c r="A225" s="13"/>
      <c r="B225" s="14"/>
      <c r="C225" s="15"/>
      <c r="D225" s="16"/>
      <c r="E225" s="16"/>
      <c r="F225" s="15"/>
      <c r="G225" s="15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399"/>
      <c r="AA225" s="399"/>
      <c r="AB225" s="399"/>
      <c r="AC225" s="399"/>
      <c r="AE225" s="399"/>
      <c r="AF225" s="399"/>
      <c r="AG225" s="399"/>
      <c r="AH225" s="399"/>
      <c r="AI225" s="399"/>
      <c r="AJ225" s="399"/>
      <c r="AK225" s="399"/>
      <c r="AL225" s="399"/>
      <c r="AM225" s="399"/>
      <c r="AN225" s="399"/>
      <c r="AO225" s="399"/>
      <c r="AP225" s="399"/>
    </row>
    <row r="226" spans="1:42" s="17" customFormat="1" ht="15.75">
      <c r="A226" s="13"/>
      <c r="B226" s="14"/>
      <c r="C226" s="15"/>
      <c r="D226" s="16"/>
      <c r="E226" s="16"/>
      <c r="F226" s="15"/>
      <c r="G226" s="15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399"/>
      <c r="AA226" s="399"/>
      <c r="AB226" s="399"/>
      <c r="AC226" s="399"/>
      <c r="AE226" s="399"/>
      <c r="AF226" s="399"/>
      <c r="AG226" s="399"/>
      <c r="AH226" s="399"/>
      <c r="AI226" s="399"/>
      <c r="AJ226" s="399"/>
      <c r="AK226" s="399"/>
      <c r="AL226" s="399"/>
      <c r="AM226" s="399"/>
      <c r="AN226" s="399"/>
      <c r="AO226" s="399"/>
      <c r="AP226" s="399"/>
    </row>
    <row r="227" spans="1:42" s="17" customFormat="1" ht="15.75">
      <c r="A227" s="13"/>
      <c r="B227" s="14"/>
      <c r="C227" s="15"/>
      <c r="D227" s="16"/>
      <c r="E227" s="16"/>
      <c r="F227" s="15"/>
      <c r="G227" s="15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399"/>
      <c r="AA227" s="399"/>
      <c r="AB227" s="399"/>
      <c r="AC227" s="399"/>
      <c r="AE227" s="399"/>
      <c r="AF227" s="399"/>
      <c r="AG227" s="399"/>
      <c r="AH227" s="399"/>
      <c r="AI227" s="399"/>
      <c r="AJ227" s="399"/>
      <c r="AK227" s="399"/>
      <c r="AL227" s="399"/>
      <c r="AM227" s="399"/>
      <c r="AN227" s="399"/>
      <c r="AO227" s="399"/>
      <c r="AP227" s="399"/>
    </row>
    <row r="228" spans="1:42" s="17" customFormat="1" ht="15.75">
      <c r="A228" s="13"/>
      <c r="B228" s="14"/>
      <c r="C228" s="15"/>
      <c r="D228" s="16"/>
      <c r="E228" s="16"/>
      <c r="F228" s="15"/>
      <c r="G228" s="15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399"/>
      <c r="AA228" s="399"/>
      <c r="AB228" s="399"/>
      <c r="AC228" s="399"/>
      <c r="AE228" s="399"/>
      <c r="AF228" s="399"/>
      <c r="AG228" s="399"/>
      <c r="AH228" s="399"/>
      <c r="AI228" s="399"/>
      <c r="AJ228" s="399"/>
      <c r="AK228" s="399"/>
      <c r="AL228" s="399"/>
      <c r="AM228" s="399"/>
      <c r="AN228" s="399"/>
      <c r="AO228" s="399"/>
      <c r="AP228" s="399"/>
    </row>
    <row r="229" spans="1:42" s="17" customFormat="1" ht="15.75">
      <c r="A229" s="13"/>
      <c r="B229" s="14"/>
      <c r="C229" s="15"/>
      <c r="D229" s="16"/>
      <c r="E229" s="16"/>
      <c r="F229" s="15"/>
      <c r="G229" s="15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399"/>
      <c r="AA229" s="399"/>
      <c r="AB229" s="399"/>
      <c r="AC229" s="399"/>
      <c r="AE229" s="399"/>
      <c r="AF229" s="399"/>
      <c r="AG229" s="399"/>
      <c r="AH229" s="399"/>
      <c r="AI229" s="399"/>
      <c r="AJ229" s="399"/>
      <c r="AK229" s="399"/>
      <c r="AL229" s="399"/>
      <c r="AM229" s="399"/>
      <c r="AN229" s="399"/>
      <c r="AO229" s="399"/>
      <c r="AP229" s="399"/>
    </row>
    <row r="230" spans="1:42" s="17" customFormat="1" ht="15.75">
      <c r="A230" s="13"/>
      <c r="B230" s="14"/>
      <c r="C230" s="15"/>
      <c r="D230" s="16"/>
      <c r="E230" s="16"/>
      <c r="F230" s="15"/>
      <c r="G230" s="15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399"/>
      <c r="AA230" s="399"/>
      <c r="AB230" s="399"/>
      <c r="AC230" s="399"/>
      <c r="AE230" s="399"/>
      <c r="AF230" s="399"/>
      <c r="AG230" s="399"/>
      <c r="AH230" s="399"/>
      <c r="AI230" s="399"/>
      <c r="AJ230" s="399"/>
      <c r="AK230" s="399"/>
      <c r="AL230" s="399"/>
      <c r="AM230" s="399"/>
      <c r="AN230" s="399"/>
      <c r="AO230" s="399"/>
      <c r="AP230" s="399"/>
    </row>
    <row r="231" spans="1:42" s="17" customFormat="1" ht="15.75">
      <c r="A231" s="13"/>
      <c r="B231" s="14"/>
      <c r="C231" s="15"/>
      <c r="D231" s="16"/>
      <c r="E231" s="16"/>
      <c r="F231" s="15"/>
      <c r="G231" s="15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399"/>
      <c r="AA231" s="399"/>
      <c r="AB231" s="399"/>
      <c r="AC231" s="399"/>
      <c r="AE231" s="399"/>
      <c r="AF231" s="399"/>
      <c r="AG231" s="399"/>
      <c r="AH231" s="399"/>
      <c r="AI231" s="399"/>
      <c r="AJ231" s="399"/>
      <c r="AK231" s="399"/>
      <c r="AL231" s="399"/>
      <c r="AM231" s="399"/>
      <c r="AN231" s="399"/>
      <c r="AO231" s="399"/>
      <c r="AP231" s="399"/>
    </row>
    <row r="232" spans="1:42" s="17" customFormat="1" ht="15.75">
      <c r="A232" s="13"/>
      <c r="B232" s="14"/>
      <c r="C232" s="15"/>
      <c r="D232" s="16"/>
      <c r="E232" s="16"/>
      <c r="F232" s="15"/>
      <c r="G232" s="15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399"/>
      <c r="AA232" s="399"/>
      <c r="AB232" s="399"/>
      <c r="AC232" s="399"/>
      <c r="AE232" s="399"/>
      <c r="AF232" s="399"/>
      <c r="AG232" s="399"/>
      <c r="AH232" s="399"/>
      <c r="AI232" s="399"/>
      <c r="AJ232" s="399"/>
      <c r="AK232" s="399"/>
      <c r="AL232" s="399"/>
      <c r="AM232" s="399"/>
      <c r="AN232" s="399"/>
      <c r="AO232" s="399"/>
      <c r="AP232" s="399"/>
    </row>
    <row r="233" spans="1:42" s="17" customFormat="1" ht="15.75">
      <c r="A233" s="13"/>
      <c r="B233" s="14"/>
      <c r="C233" s="15"/>
      <c r="D233" s="16"/>
      <c r="E233" s="16"/>
      <c r="F233" s="15"/>
      <c r="G233" s="15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399"/>
      <c r="AA233" s="399"/>
      <c r="AB233" s="399"/>
      <c r="AC233" s="399"/>
      <c r="AE233" s="399"/>
      <c r="AF233" s="399"/>
      <c r="AG233" s="399"/>
      <c r="AH233" s="399"/>
      <c r="AI233" s="399"/>
      <c r="AJ233" s="399"/>
      <c r="AK233" s="399"/>
      <c r="AL233" s="399"/>
      <c r="AM233" s="399"/>
      <c r="AN233" s="399"/>
      <c r="AO233" s="399"/>
      <c r="AP233" s="399"/>
    </row>
    <row r="234" spans="1:42" s="17" customFormat="1" ht="15.75">
      <c r="A234" s="13"/>
      <c r="B234" s="14"/>
      <c r="C234" s="15"/>
      <c r="D234" s="16"/>
      <c r="E234" s="16"/>
      <c r="F234" s="15"/>
      <c r="G234" s="15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399"/>
      <c r="AA234" s="399"/>
      <c r="AB234" s="399"/>
      <c r="AC234" s="399"/>
      <c r="AE234" s="399"/>
      <c r="AF234" s="399"/>
      <c r="AG234" s="399"/>
      <c r="AH234" s="399"/>
      <c r="AI234" s="399"/>
      <c r="AJ234" s="399"/>
      <c r="AK234" s="399"/>
      <c r="AL234" s="399"/>
      <c r="AM234" s="399"/>
      <c r="AN234" s="399"/>
      <c r="AO234" s="399"/>
      <c r="AP234" s="399"/>
    </row>
    <row r="235" spans="1:42" s="17" customFormat="1" ht="15.75">
      <c r="A235" s="13"/>
      <c r="B235" s="14"/>
      <c r="C235" s="15"/>
      <c r="D235" s="16"/>
      <c r="E235" s="16"/>
      <c r="F235" s="15"/>
      <c r="G235" s="15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399"/>
      <c r="AA235" s="399"/>
      <c r="AB235" s="399"/>
      <c r="AC235" s="399"/>
      <c r="AE235" s="399"/>
      <c r="AF235" s="399"/>
      <c r="AG235" s="399"/>
      <c r="AH235" s="399"/>
      <c r="AI235" s="399"/>
      <c r="AJ235" s="399"/>
      <c r="AK235" s="399"/>
      <c r="AL235" s="399"/>
      <c r="AM235" s="399"/>
      <c r="AN235" s="399"/>
      <c r="AO235" s="399"/>
      <c r="AP235" s="399"/>
    </row>
    <row r="236" spans="1:42" s="25" customFormat="1" ht="15.75">
      <c r="A236" s="13"/>
      <c r="B236" s="14"/>
      <c r="C236" s="15"/>
      <c r="D236" s="16"/>
      <c r="E236" s="16"/>
      <c r="F236" s="15"/>
      <c r="G236" s="15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738"/>
      <c r="AA236" s="738"/>
      <c r="AB236" s="738"/>
      <c r="AC236" s="738"/>
      <c r="AE236" s="738"/>
      <c r="AF236" s="738"/>
      <c r="AG236" s="738"/>
      <c r="AH236" s="738"/>
      <c r="AI236" s="738"/>
      <c r="AJ236" s="738"/>
      <c r="AK236" s="738"/>
      <c r="AL236" s="738"/>
      <c r="AM236" s="738"/>
      <c r="AN236" s="738"/>
      <c r="AO236" s="738"/>
      <c r="AP236" s="738"/>
    </row>
    <row r="237" spans="1:42" s="25" customFormat="1" ht="15.75">
      <c r="A237" s="13"/>
      <c r="B237" s="14"/>
      <c r="C237" s="15"/>
      <c r="D237" s="16"/>
      <c r="E237" s="16"/>
      <c r="F237" s="15"/>
      <c r="G237" s="15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738"/>
      <c r="AA237" s="738"/>
      <c r="AB237" s="738"/>
      <c r="AC237" s="738"/>
      <c r="AE237" s="738"/>
      <c r="AF237" s="738"/>
      <c r="AG237" s="738"/>
      <c r="AH237" s="738"/>
      <c r="AI237" s="738"/>
      <c r="AJ237" s="738"/>
      <c r="AK237" s="738"/>
      <c r="AL237" s="738"/>
      <c r="AM237" s="738"/>
      <c r="AN237" s="738"/>
      <c r="AO237" s="738"/>
      <c r="AP237" s="738"/>
    </row>
    <row r="238" spans="1:42" s="25" customFormat="1" ht="15.75">
      <c r="A238" s="13"/>
      <c r="B238" s="14"/>
      <c r="C238" s="15"/>
      <c r="D238" s="16"/>
      <c r="E238" s="16"/>
      <c r="F238" s="15"/>
      <c r="G238" s="15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738"/>
      <c r="AA238" s="738"/>
      <c r="AB238" s="738"/>
      <c r="AC238" s="738"/>
      <c r="AE238" s="738"/>
      <c r="AF238" s="738"/>
      <c r="AG238" s="738"/>
      <c r="AH238" s="738"/>
      <c r="AI238" s="738"/>
      <c r="AJ238" s="738"/>
      <c r="AK238" s="738"/>
      <c r="AL238" s="738"/>
      <c r="AM238" s="738"/>
      <c r="AN238" s="738"/>
      <c r="AO238" s="738"/>
      <c r="AP238" s="738"/>
    </row>
    <row r="239" spans="1:42" s="25" customFormat="1" ht="15.75">
      <c r="A239" s="13"/>
      <c r="B239" s="14"/>
      <c r="C239" s="15"/>
      <c r="D239" s="16"/>
      <c r="E239" s="16"/>
      <c r="F239" s="15"/>
      <c r="G239" s="15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738"/>
      <c r="AA239" s="738"/>
      <c r="AB239" s="738"/>
      <c r="AC239" s="738"/>
      <c r="AE239" s="738"/>
      <c r="AF239" s="738"/>
      <c r="AG239" s="738"/>
      <c r="AH239" s="738"/>
      <c r="AI239" s="738"/>
      <c r="AJ239" s="738"/>
      <c r="AK239" s="738"/>
      <c r="AL239" s="738"/>
      <c r="AM239" s="738"/>
      <c r="AN239" s="738"/>
      <c r="AO239" s="738"/>
      <c r="AP239" s="738"/>
    </row>
    <row r="240" spans="1:42" s="25" customFormat="1" ht="15.75">
      <c r="A240" s="13"/>
      <c r="B240" s="14"/>
      <c r="C240" s="15"/>
      <c r="D240" s="16"/>
      <c r="E240" s="16"/>
      <c r="F240" s="15"/>
      <c r="G240" s="15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738"/>
      <c r="AA240" s="738"/>
      <c r="AB240" s="738"/>
      <c r="AC240" s="738"/>
      <c r="AE240" s="738"/>
      <c r="AF240" s="738"/>
      <c r="AG240" s="738"/>
      <c r="AH240" s="738"/>
      <c r="AI240" s="738"/>
      <c r="AJ240" s="738"/>
      <c r="AK240" s="738"/>
      <c r="AL240" s="738"/>
      <c r="AM240" s="738"/>
      <c r="AN240" s="738"/>
      <c r="AO240" s="738"/>
      <c r="AP240" s="738"/>
    </row>
    <row r="241" spans="1:42" s="25" customFormat="1" ht="15.75">
      <c r="A241" s="13"/>
      <c r="B241" s="14"/>
      <c r="C241" s="15"/>
      <c r="D241" s="16"/>
      <c r="E241" s="16"/>
      <c r="F241" s="15"/>
      <c r="G241" s="15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738"/>
      <c r="AA241" s="738"/>
      <c r="AB241" s="738"/>
      <c r="AC241" s="738"/>
      <c r="AE241" s="738"/>
      <c r="AF241" s="738"/>
      <c r="AG241" s="738"/>
      <c r="AH241" s="738"/>
      <c r="AI241" s="738"/>
      <c r="AJ241" s="738"/>
      <c r="AK241" s="738"/>
      <c r="AL241" s="738"/>
      <c r="AM241" s="738"/>
      <c r="AN241" s="738"/>
      <c r="AO241" s="738"/>
      <c r="AP241" s="738"/>
    </row>
    <row r="242" spans="1:42" s="25" customFormat="1" ht="15.75">
      <c r="A242" s="13"/>
      <c r="B242" s="14"/>
      <c r="C242" s="15"/>
      <c r="D242" s="16"/>
      <c r="E242" s="16"/>
      <c r="F242" s="15"/>
      <c r="G242" s="15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738"/>
      <c r="AA242" s="738"/>
      <c r="AB242" s="738"/>
      <c r="AC242" s="738"/>
      <c r="AE242" s="738"/>
      <c r="AF242" s="738"/>
      <c r="AG242" s="738"/>
      <c r="AH242" s="738"/>
      <c r="AI242" s="738"/>
      <c r="AJ242" s="738"/>
      <c r="AK242" s="738"/>
      <c r="AL242" s="738"/>
      <c r="AM242" s="738"/>
      <c r="AN242" s="738"/>
      <c r="AO242" s="738"/>
      <c r="AP242" s="738"/>
    </row>
    <row r="243" spans="1:42" s="25" customFormat="1" ht="15.75">
      <c r="A243" s="13"/>
      <c r="B243" s="14"/>
      <c r="C243" s="15"/>
      <c r="D243" s="16"/>
      <c r="E243" s="16"/>
      <c r="F243" s="15"/>
      <c r="G243" s="15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738"/>
      <c r="AA243" s="738"/>
      <c r="AB243" s="738"/>
      <c r="AC243" s="738"/>
      <c r="AE243" s="738"/>
      <c r="AF243" s="738"/>
      <c r="AG243" s="738"/>
      <c r="AH243" s="738"/>
      <c r="AI243" s="738"/>
      <c r="AJ243" s="738"/>
      <c r="AK243" s="738"/>
      <c r="AL243" s="738"/>
      <c r="AM243" s="738"/>
      <c r="AN243" s="738"/>
      <c r="AO243" s="738"/>
      <c r="AP243" s="738"/>
    </row>
    <row r="244" spans="1:42" s="26" customFormat="1" ht="15.75">
      <c r="A244" s="13"/>
      <c r="B244" s="14"/>
      <c r="C244" s="15"/>
      <c r="D244" s="16"/>
      <c r="E244" s="16"/>
      <c r="F244" s="15"/>
      <c r="G244" s="15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739"/>
      <c r="AA244" s="739"/>
      <c r="AB244" s="739"/>
      <c r="AC244" s="739"/>
      <c r="AE244" s="739"/>
      <c r="AF244" s="739"/>
      <c r="AG244" s="739"/>
      <c r="AH244" s="739"/>
      <c r="AI244" s="739"/>
      <c r="AJ244" s="739"/>
      <c r="AK244" s="739"/>
      <c r="AL244" s="739"/>
      <c r="AM244" s="739"/>
      <c r="AN244" s="739"/>
      <c r="AO244" s="739"/>
      <c r="AP244" s="739"/>
    </row>
    <row r="245" spans="1:42" s="25" customFormat="1" ht="15.75">
      <c r="A245" s="13"/>
      <c r="B245" s="14"/>
      <c r="C245" s="15"/>
      <c r="D245" s="16"/>
      <c r="E245" s="16"/>
      <c r="F245" s="15"/>
      <c r="G245" s="15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738"/>
      <c r="AA245" s="738"/>
      <c r="AB245" s="738"/>
      <c r="AC245" s="738"/>
      <c r="AE245" s="738"/>
      <c r="AF245" s="738"/>
      <c r="AG245" s="738"/>
      <c r="AH245" s="738"/>
      <c r="AI245" s="738"/>
      <c r="AJ245" s="738"/>
      <c r="AK245" s="738"/>
      <c r="AL245" s="738"/>
      <c r="AM245" s="738"/>
      <c r="AN245" s="738"/>
      <c r="AO245" s="738"/>
      <c r="AP245" s="738"/>
    </row>
    <row r="246" spans="1:42" s="25" customFormat="1" ht="15.75">
      <c r="A246" s="13"/>
      <c r="B246" s="14"/>
      <c r="C246" s="15"/>
      <c r="D246" s="16"/>
      <c r="E246" s="16"/>
      <c r="F246" s="15"/>
      <c r="G246" s="15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738"/>
      <c r="AA246" s="738"/>
      <c r="AB246" s="738"/>
      <c r="AC246" s="738"/>
      <c r="AE246" s="738"/>
      <c r="AF246" s="738"/>
      <c r="AG246" s="738"/>
      <c r="AH246" s="738"/>
      <c r="AI246" s="738"/>
      <c r="AJ246" s="738"/>
      <c r="AK246" s="738"/>
      <c r="AL246" s="738"/>
      <c r="AM246" s="738"/>
      <c r="AN246" s="738"/>
      <c r="AO246" s="738"/>
      <c r="AP246" s="738"/>
    </row>
    <row r="247" spans="1:42" s="25" customFormat="1" ht="15.75">
      <c r="A247" s="13"/>
      <c r="B247" s="14"/>
      <c r="C247" s="15"/>
      <c r="D247" s="16"/>
      <c r="E247" s="16"/>
      <c r="F247" s="15"/>
      <c r="G247" s="15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738"/>
      <c r="AA247" s="738"/>
      <c r="AB247" s="738"/>
      <c r="AC247" s="738"/>
      <c r="AE247" s="738"/>
      <c r="AF247" s="738"/>
      <c r="AG247" s="738"/>
      <c r="AH247" s="738"/>
      <c r="AI247" s="738"/>
      <c r="AJ247" s="738"/>
      <c r="AK247" s="738"/>
      <c r="AL247" s="738"/>
      <c r="AM247" s="738"/>
      <c r="AN247" s="738"/>
      <c r="AO247" s="738"/>
      <c r="AP247" s="738"/>
    </row>
    <row r="248" spans="1:42" s="25" customFormat="1" ht="15.75">
      <c r="A248" s="13"/>
      <c r="B248" s="14"/>
      <c r="C248" s="15"/>
      <c r="D248" s="16"/>
      <c r="E248" s="16"/>
      <c r="F248" s="15"/>
      <c r="G248" s="15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738"/>
      <c r="AA248" s="738"/>
      <c r="AB248" s="738"/>
      <c r="AC248" s="738"/>
      <c r="AE248" s="738"/>
      <c r="AF248" s="738"/>
      <c r="AG248" s="738"/>
      <c r="AH248" s="738"/>
      <c r="AI248" s="738"/>
      <c r="AJ248" s="738"/>
      <c r="AK248" s="738"/>
      <c r="AL248" s="738"/>
      <c r="AM248" s="738"/>
      <c r="AN248" s="738"/>
      <c r="AO248" s="738"/>
      <c r="AP248" s="738"/>
    </row>
    <row r="249" spans="1:42" s="25" customFormat="1" ht="15.75">
      <c r="A249" s="13"/>
      <c r="B249" s="14"/>
      <c r="C249" s="15"/>
      <c r="D249" s="16"/>
      <c r="E249" s="16"/>
      <c r="F249" s="15"/>
      <c r="G249" s="15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738"/>
      <c r="AA249" s="738"/>
      <c r="AB249" s="738"/>
      <c r="AC249" s="738"/>
      <c r="AE249" s="738"/>
      <c r="AF249" s="738"/>
      <c r="AG249" s="738"/>
      <c r="AH249" s="738"/>
      <c r="AI249" s="738"/>
      <c r="AJ249" s="738"/>
      <c r="AK249" s="738"/>
      <c r="AL249" s="738"/>
      <c r="AM249" s="738"/>
      <c r="AN249" s="738"/>
      <c r="AO249" s="738"/>
      <c r="AP249" s="738"/>
    </row>
    <row r="250" spans="1:42" s="25" customFormat="1" ht="15.75">
      <c r="A250" s="13"/>
      <c r="B250" s="14"/>
      <c r="C250" s="15"/>
      <c r="D250" s="16"/>
      <c r="E250" s="16"/>
      <c r="F250" s="15"/>
      <c r="G250" s="15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738"/>
      <c r="AA250" s="738"/>
      <c r="AB250" s="738"/>
      <c r="AC250" s="738"/>
      <c r="AE250" s="738"/>
      <c r="AF250" s="738"/>
      <c r="AG250" s="738"/>
      <c r="AH250" s="738"/>
      <c r="AI250" s="738"/>
      <c r="AJ250" s="738"/>
      <c r="AK250" s="738"/>
      <c r="AL250" s="738"/>
      <c r="AM250" s="738"/>
      <c r="AN250" s="738"/>
      <c r="AO250" s="738"/>
      <c r="AP250" s="738"/>
    </row>
    <row r="251" spans="1:42" s="25" customFormat="1" ht="15.75">
      <c r="A251" s="13"/>
      <c r="B251" s="14"/>
      <c r="C251" s="15"/>
      <c r="D251" s="16"/>
      <c r="E251" s="16"/>
      <c r="F251" s="15"/>
      <c r="G251" s="15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738"/>
      <c r="AA251" s="738"/>
      <c r="AB251" s="738"/>
      <c r="AC251" s="738"/>
      <c r="AE251" s="738"/>
      <c r="AF251" s="738"/>
      <c r="AG251" s="738"/>
      <c r="AH251" s="738"/>
      <c r="AI251" s="738"/>
      <c r="AJ251" s="738"/>
      <c r="AK251" s="738"/>
      <c r="AL251" s="738"/>
      <c r="AM251" s="738"/>
      <c r="AN251" s="738"/>
      <c r="AO251" s="738"/>
      <c r="AP251" s="738"/>
    </row>
    <row r="252" spans="1:42" s="25" customFormat="1" ht="15.75">
      <c r="A252" s="13"/>
      <c r="B252" s="14"/>
      <c r="C252" s="15"/>
      <c r="D252" s="16"/>
      <c r="E252" s="16"/>
      <c r="F252" s="15"/>
      <c r="G252" s="15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738"/>
      <c r="AA252" s="738"/>
      <c r="AB252" s="738"/>
      <c r="AC252" s="738"/>
      <c r="AE252" s="738"/>
      <c r="AF252" s="738"/>
      <c r="AG252" s="738"/>
      <c r="AH252" s="738"/>
      <c r="AI252" s="738"/>
      <c r="AJ252" s="738"/>
      <c r="AK252" s="738"/>
      <c r="AL252" s="738"/>
      <c r="AM252" s="738"/>
      <c r="AN252" s="738"/>
      <c r="AO252" s="738"/>
      <c r="AP252" s="738"/>
    </row>
    <row r="253" spans="1:42" s="17" customFormat="1" ht="15.75">
      <c r="A253" s="13"/>
      <c r="B253" s="14"/>
      <c r="C253" s="15"/>
      <c r="D253" s="16"/>
      <c r="E253" s="16"/>
      <c r="F253" s="15"/>
      <c r="G253" s="15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399"/>
      <c r="AA253" s="399"/>
      <c r="AB253" s="399"/>
      <c r="AC253" s="399"/>
      <c r="AE253" s="399"/>
      <c r="AF253" s="399"/>
      <c r="AG253" s="399"/>
      <c r="AH253" s="399"/>
      <c r="AI253" s="399"/>
      <c r="AJ253" s="399"/>
      <c r="AK253" s="399"/>
      <c r="AL253" s="399"/>
      <c r="AM253" s="399"/>
      <c r="AN253" s="399"/>
      <c r="AO253" s="399"/>
      <c r="AP253" s="399"/>
    </row>
    <row r="254" spans="1:42" s="17" customFormat="1" ht="15.75">
      <c r="A254" s="13"/>
      <c r="B254" s="14"/>
      <c r="C254" s="15"/>
      <c r="D254" s="16"/>
      <c r="E254" s="16"/>
      <c r="F254" s="15"/>
      <c r="G254" s="15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399"/>
      <c r="AA254" s="399"/>
      <c r="AB254" s="399"/>
      <c r="AC254" s="399"/>
      <c r="AE254" s="399"/>
      <c r="AF254" s="399"/>
      <c r="AG254" s="399"/>
      <c r="AH254" s="399"/>
      <c r="AI254" s="399"/>
      <c r="AJ254" s="399"/>
      <c r="AK254" s="399"/>
      <c r="AL254" s="399"/>
      <c r="AM254" s="399"/>
      <c r="AN254" s="399"/>
      <c r="AO254" s="399"/>
      <c r="AP254" s="399"/>
    </row>
    <row r="255" spans="1:42" s="17" customFormat="1" ht="15.75">
      <c r="A255" s="13"/>
      <c r="B255" s="14"/>
      <c r="C255" s="15"/>
      <c r="D255" s="16"/>
      <c r="E255" s="16"/>
      <c r="F255" s="15"/>
      <c r="G255" s="15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399"/>
      <c r="AA255" s="399"/>
      <c r="AB255" s="399"/>
      <c r="AC255" s="399"/>
      <c r="AE255" s="399"/>
      <c r="AF255" s="399"/>
      <c r="AG255" s="399"/>
      <c r="AH255" s="399"/>
      <c r="AI255" s="399"/>
      <c r="AJ255" s="399"/>
      <c r="AK255" s="399"/>
      <c r="AL255" s="399"/>
      <c r="AM255" s="399"/>
      <c r="AN255" s="399"/>
      <c r="AO255" s="399"/>
      <c r="AP255" s="399"/>
    </row>
    <row r="256" spans="1:42" s="17" customFormat="1" ht="15.75">
      <c r="A256" s="13"/>
      <c r="B256" s="14"/>
      <c r="C256" s="15"/>
      <c r="D256" s="16"/>
      <c r="E256" s="16"/>
      <c r="F256" s="15"/>
      <c r="G256" s="15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399"/>
      <c r="AA256" s="399"/>
      <c r="AB256" s="399"/>
      <c r="AC256" s="399"/>
      <c r="AE256" s="399"/>
      <c r="AF256" s="399"/>
      <c r="AG256" s="399"/>
      <c r="AH256" s="399"/>
      <c r="AI256" s="399"/>
      <c r="AJ256" s="399"/>
      <c r="AK256" s="399"/>
      <c r="AL256" s="399"/>
      <c r="AM256" s="399"/>
      <c r="AN256" s="399"/>
      <c r="AO256" s="399"/>
      <c r="AP256" s="399"/>
    </row>
    <row r="257" spans="1:42" s="17" customFormat="1" ht="15.75">
      <c r="A257" s="13"/>
      <c r="B257" s="14"/>
      <c r="C257" s="15"/>
      <c r="D257" s="16"/>
      <c r="E257" s="16"/>
      <c r="F257" s="15"/>
      <c r="G257" s="15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399"/>
      <c r="AA257" s="399"/>
      <c r="AB257" s="399"/>
      <c r="AC257" s="399"/>
      <c r="AE257" s="399"/>
      <c r="AF257" s="399"/>
      <c r="AG257" s="399"/>
      <c r="AH257" s="399"/>
      <c r="AI257" s="399"/>
      <c r="AJ257" s="399"/>
      <c r="AK257" s="399"/>
      <c r="AL257" s="399"/>
      <c r="AM257" s="399"/>
      <c r="AN257" s="399"/>
      <c r="AO257" s="399"/>
      <c r="AP257" s="399"/>
    </row>
    <row r="258" spans="1:42" s="17" customFormat="1" ht="15.75">
      <c r="A258" s="13"/>
      <c r="B258" s="14"/>
      <c r="C258" s="15"/>
      <c r="D258" s="16"/>
      <c r="E258" s="16"/>
      <c r="F258" s="15"/>
      <c r="G258" s="15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399"/>
      <c r="AA258" s="399"/>
      <c r="AB258" s="399"/>
      <c r="AC258" s="399"/>
      <c r="AE258" s="399"/>
      <c r="AF258" s="399"/>
      <c r="AG258" s="399"/>
      <c r="AH258" s="399"/>
      <c r="AI258" s="399"/>
      <c r="AJ258" s="399"/>
      <c r="AK258" s="399"/>
      <c r="AL258" s="399"/>
      <c r="AM258" s="399"/>
      <c r="AN258" s="399"/>
      <c r="AO258" s="399"/>
      <c r="AP258" s="399"/>
    </row>
    <row r="259" spans="1:42" s="17" customFormat="1" ht="15.75">
      <c r="A259" s="13"/>
      <c r="B259" s="14"/>
      <c r="C259" s="15"/>
      <c r="D259" s="16"/>
      <c r="E259" s="16"/>
      <c r="F259" s="15"/>
      <c r="G259" s="15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399"/>
      <c r="AA259" s="399"/>
      <c r="AB259" s="399"/>
      <c r="AC259" s="399"/>
      <c r="AE259" s="399"/>
      <c r="AF259" s="399"/>
      <c r="AG259" s="399"/>
      <c r="AH259" s="399"/>
      <c r="AI259" s="399"/>
      <c r="AJ259" s="399"/>
      <c r="AK259" s="399"/>
      <c r="AL259" s="399"/>
      <c r="AM259" s="399"/>
      <c r="AN259" s="399"/>
      <c r="AO259" s="399"/>
      <c r="AP259" s="399"/>
    </row>
    <row r="260" spans="1:42" s="17" customFormat="1" ht="15.75">
      <c r="A260" s="13"/>
      <c r="B260" s="14"/>
      <c r="C260" s="15"/>
      <c r="D260" s="16"/>
      <c r="E260" s="16"/>
      <c r="F260" s="15"/>
      <c r="G260" s="15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399"/>
      <c r="AA260" s="399"/>
      <c r="AB260" s="399"/>
      <c r="AC260" s="399"/>
      <c r="AE260" s="399"/>
      <c r="AF260" s="399"/>
      <c r="AG260" s="399"/>
      <c r="AH260" s="399"/>
      <c r="AI260" s="399"/>
      <c r="AJ260" s="399"/>
      <c r="AK260" s="399"/>
      <c r="AL260" s="399"/>
      <c r="AM260" s="399"/>
      <c r="AN260" s="399"/>
      <c r="AO260" s="399"/>
      <c r="AP260" s="399"/>
    </row>
    <row r="261" spans="1:42" s="17" customFormat="1" ht="15.75">
      <c r="A261" s="13"/>
      <c r="B261" s="14"/>
      <c r="C261" s="15"/>
      <c r="D261" s="16"/>
      <c r="E261" s="16"/>
      <c r="F261" s="15"/>
      <c r="G261" s="15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399"/>
      <c r="AA261" s="399"/>
      <c r="AB261" s="399"/>
      <c r="AC261" s="399"/>
      <c r="AE261" s="399"/>
      <c r="AF261" s="399"/>
      <c r="AG261" s="399"/>
      <c r="AH261" s="399"/>
      <c r="AI261" s="399"/>
      <c r="AJ261" s="399"/>
      <c r="AK261" s="399"/>
      <c r="AL261" s="399"/>
      <c r="AM261" s="399"/>
      <c r="AN261" s="399"/>
      <c r="AO261" s="399"/>
      <c r="AP261" s="399"/>
    </row>
    <row r="262" spans="1:42" s="17" customFormat="1" ht="15.75">
      <c r="A262" s="13"/>
      <c r="B262" s="14"/>
      <c r="C262" s="15"/>
      <c r="D262" s="16"/>
      <c r="E262" s="16"/>
      <c r="F262" s="15"/>
      <c r="G262" s="15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399"/>
      <c r="AA262" s="399"/>
      <c r="AB262" s="399"/>
      <c r="AC262" s="399"/>
      <c r="AE262" s="399"/>
      <c r="AF262" s="399"/>
      <c r="AG262" s="399"/>
      <c r="AH262" s="399"/>
      <c r="AI262" s="399"/>
      <c r="AJ262" s="399"/>
      <c r="AK262" s="399"/>
      <c r="AL262" s="399"/>
      <c r="AM262" s="399"/>
      <c r="AN262" s="399"/>
      <c r="AO262" s="399"/>
      <c r="AP262" s="399"/>
    </row>
    <row r="263" spans="1:42" s="17" customFormat="1" ht="15.75">
      <c r="A263" s="13"/>
      <c r="B263" s="14"/>
      <c r="C263" s="15"/>
      <c r="D263" s="16"/>
      <c r="E263" s="16"/>
      <c r="F263" s="15"/>
      <c r="G263" s="15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399"/>
      <c r="AA263" s="399"/>
      <c r="AB263" s="399"/>
      <c r="AC263" s="399"/>
      <c r="AE263" s="399"/>
      <c r="AF263" s="399"/>
      <c r="AG263" s="399"/>
      <c r="AH263" s="399"/>
      <c r="AI263" s="399"/>
      <c r="AJ263" s="399"/>
      <c r="AK263" s="399"/>
      <c r="AL263" s="399"/>
      <c r="AM263" s="399"/>
      <c r="AN263" s="399"/>
      <c r="AO263" s="399"/>
      <c r="AP263" s="399"/>
    </row>
    <row r="264" spans="1:42" s="17" customFormat="1" ht="15.75">
      <c r="A264" s="13"/>
      <c r="B264" s="14"/>
      <c r="C264" s="15"/>
      <c r="D264" s="16"/>
      <c r="E264" s="16"/>
      <c r="F264" s="15"/>
      <c r="G264" s="15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399"/>
      <c r="AA264" s="399"/>
      <c r="AB264" s="399"/>
      <c r="AC264" s="399"/>
      <c r="AE264" s="399"/>
      <c r="AF264" s="399"/>
      <c r="AG264" s="399"/>
      <c r="AH264" s="399"/>
      <c r="AI264" s="399"/>
      <c r="AJ264" s="399"/>
      <c r="AK264" s="399"/>
      <c r="AL264" s="399"/>
      <c r="AM264" s="399"/>
      <c r="AN264" s="399"/>
      <c r="AO264" s="399"/>
      <c r="AP264" s="399"/>
    </row>
    <row r="265" spans="1:42" s="17" customFormat="1" ht="15.75">
      <c r="A265" s="13"/>
      <c r="B265" s="14"/>
      <c r="C265" s="15"/>
      <c r="D265" s="16"/>
      <c r="E265" s="16"/>
      <c r="F265" s="15"/>
      <c r="G265" s="15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399"/>
      <c r="AA265" s="399"/>
      <c r="AB265" s="399"/>
      <c r="AC265" s="399"/>
      <c r="AE265" s="399"/>
      <c r="AF265" s="399"/>
      <c r="AG265" s="399"/>
      <c r="AH265" s="399"/>
      <c r="AI265" s="399"/>
      <c r="AJ265" s="399"/>
      <c r="AK265" s="399"/>
      <c r="AL265" s="399"/>
      <c r="AM265" s="399"/>
      <c r="AN265" s="399"/>
      <c r="AO265" s="399"/>
      <c r="AP265" s="399"/>
    </row>
  </sheetData>
  <sheetProtection selectLockedCells="1" selectUnlockedCells="1"/>
  <mergeCells count="52">
    <mergeCell ref="B181:Y181"/>
    <mergeCell ref="A177:F177"/>
    <mergeCell ref="A171:Y171"/>
    <mergeCell ref="A156:Y156"/>
    <mergeCell ref="A164:Y164"/>
    <mergeCell ref="A169:F169"/>
    <mergeCell ref="A126:Y126"/>
    <mergeCell ref="A127:Y127"/>
    <mergeCell ref="A128:Y128"/>
    <mergeCell ref="A97:Y97"/>
    <mergeCell ref="A120:F120"/>
    <mergeCell ref="A121:Y121"/>
    <mergeCell ref="A122:Y122"/>
    <mergeCell ref="B125:F125"/>
    <mergeCell ref="A64:F64"/>
    <mergeCell ref="A65:F65"/>
    <mergeCell ref="A66:Y66"/>
    <mergeCell ref="A67:Y67"/>
    <mergeCell ref="A74:F74"/>
    <mergeCell ref="A96:Y96"/>
    <mergeCell ref="A10:Y10"/>
    <mergeCell ref="A22:B22"/>
    <mergeCell ref="A31:F31"/>
    <mergeCell ref="A32:F32"/>
    <mergeCell ref="A33:F34"/>
    <mergeCell ref="A35:Y35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4" width="12.375" style="14" customWidth="1"/>
    <col min="15" max="16" width="6.25390625" style="14" hidden="1" customWidth="1"/>
    <col min="17" max="17" width="7.625" style="14" hidden="1" customWidth="1"/>
    <col min="18" max="21" width="6.25390625" style="14" hidden="1" customWidth="1"/>
    <col min="22" max="22" width="7.625" style="14" hidden="1" customWidth="1"/>
    <col min="23" max="25" width="6.25390625" style="14" hidden="1" customWidth="1"/>
    <col min="26" max="29" width="9.125" style="740" hidden="1" customWidth="1"/>
    <col min="30" max="30" width="23.625" style="14" customWidth="1"/>
    <col min="31" max="42" width="9.125" style="740" customWidth="1"/>
    <col min="43" max="16384" width="9.125" style="14" customWidth="1"/>
  </cols>
  <sheetData>
    <row r="1" spans="1:42" s="17" customFormat="1" ht="18.75">
      <c r="A1" s="2697" t="s">
        <v>653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</row>
    <row r="2" spans="1:42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</row>
    <row r="3" spans="1:42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</row>
    <row r="4" spans="1:42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</row>
    <row r="5" spans="1:42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</row>
    <row r="6" spans="1:42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</row>
    <row r="7" spans="1:42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/>
      <c r="O7" s="679">
        <v>9</v>
      </c>
      <c r="P7" s="679">
        <v>9</v>
      </c>
      <c r="Q7" s="679">
        <v>15</v>
      </c>
      <c r="R7" s="679">
        <v>9</v>
      </c>
      <c r="S7" s="679">
        <v>9</v>
      </c>
      <c r="T7" s="679">
        <v>15</v>
      </c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</row>
    <row r="8" spans="1:30" ht="31.5">
      <c r="A8" s="1110" t="s">
        <v>157</v>
      </c>
      <c r="B8" s="1111" t="s">
        <v>39</v>
      </c>
      <c r="C8" s="171"/>
      <c r="D8" s="70">
        <v>1</v>
      </c>
      <c r="E8" s="1112"/>
      <c r="F8" s="1109"/>
      <c r="G8" s="1113">
        <v>2</v>
      </c>
      <c r="H8" s="171">
        <v>60</v>
      </c>
      <c r="I8" s="170">
        <v>30</v>
      </c>
      <c r="J8" s="171"/>
      <c r="K8" s="171"/>
      <c r="L8" s="171">
        <v>30</v>
      </c>
      <c r="M8" s="170">
        <v>30</v>
      </c>
      <c r="N8" s="1102">
        <v>2</v>
      </c>
      <c r="O8" s="1102"/>
      <c r="P8" s="1102"/>
      <c r="Q8" s="171"/>
      <c r="R8" s="171"/>
      <c r="S8" s="171"/>
      <c r="T8" s="1114"/>
      <c r="U8" s="171"/>
      <c r="V8" s="171"/>
      <c r="W8" s="171"/>
      <c r="X8" s="171"/>
      <c r="Y8" s="171"/>
      <c r="AD8" s="740"/>
    </row>
    <row r="9" spans="1:30" ht="15.75">
      <c r="A9" s="1111" t="s">
        <v>160</v>
      </c>
      <c r="B9" s="1111" t="s">
        <v>303</v>
      </c>
      <c r="C9" s="171">
        <v>1</v>
      </c>
      <c r="D9" s="171"/>
      <c r="E9" s="171"/>
      <c r="F9" s="1115"/>
      <c r="G9" s="280">
        <v>4</v>
      </c>
      <c r="H9" s="404">
        <v>120</v>
      </c>
      <c r="I9" s="405">
        <v>45</v>
      </c>
      <c r="J9" s="404">
        <v>30</v>
      </c>
      <c r="K9" s="404"/>
      <c r="L9" s="404">
        <v>15</v>
      </c>
      <c r="M9" s="405">
        <v>75</v>
      </c>
      <c r="N9" s="1102">
        <v>3</v>
      </c>
      <c r="O9" s="1102"/>
      <c r="P9" s="1102"/>
      <c r="Q9" s="1102"/>
      <c r="R9" s="1102"/>
      <c r="S9" s="1102"/>
      <c r="T9" s="171"/>
      <c r="U9" s="171"/>
      <c r="V9" s="171"/>
      <c r="W9" s="171"/>
      <c r="X9" s="171"/>
      <c r="Y9" s="171"/>
      <c r="AD9" s="740"/>
    </row>
    <row r="10" spans="1:30" ht="15.75">
      <c r="A10" s="1110" t="s">
        <v>165</v>
      </c>
      <c r="B10" s="1111" t="s">
        <v>42</v>
      </c>
      <c r="C10" s="171"/>
      <c r="D10" s="70">
        <v>1</v>
      </c>
      <c r="E10" s="1116"/>
      <c r="F10" s="1109"/>
      <c r="G10" s="1113">
        <v>3</v>
      </c>
      <c r="H10" s="171">
        <v>90</v>
      </c>
      <c r="I10" s="170">
        <v>60</v>
      </c>
      <c r="J10" s="171">
        <v>8</v>
      </c>
      <c r="K10" s="171"/>
      <c r="L10" s="171">
        <v>52</v>
      </c>
      <c r="M10" s="170">
        <v>30</v>
      </c>
      <c r="N10" s="70">
        <v>4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171"/>
      <c r="AD10" s="740"/>
    </row>
    <row r="11" spans="1:30" ht="37.5">
      <c r="A11" s="1117"/>
      <c r="B11" s="1118" t="s">
        <v>518</v>
      </c>
      <c r="C11" s="1119"/>
      <c r="D11" s="1119" t="s">
        <v>27</v>
      </c>
      <c r="E11" s="1119"/>
      <c r="F11" s="1120"/>
      <c r="G11" s="1120">
        <v>2</v>
      </c>
      <c r="H11" s="1121">
        <v>60</v>
      </c>
      <c r="I11" s="1122">
        <v>30</v>
      </c>
      <c r="J11" s="1121">
        <v>15</v>
      </c>
      <c r="K11" s="1123"/>
      <c r="L11" s="1123">
        <v>15</v>
      </c>
      <c r="M11" s="1124">
        <v>30</v>
      </c>
      <c r="N11" s="418">
        <v>2</v>
      </c>
      <c r="O11" s="418"/>
      <c r="P11" s="1117"/>
      <c r="Q11" s="1117"/>
      <c r="R11" s="1117"/>
      <c r="S11" s="1117"/>
      <c r="T11" s="1117"/>
      <c r="U11" s="1117"/>
      <c r="V11" s="1117"/>
      <c r="W11" s="1117"/>
      <c r="X11" s="1117"/>
      <c r="Y11" s="1117"/>
      <c r="AD11" s="740"/>
    </row>
    <row r="12" spans="1:30" ht="15.75">
      <c r="A12" s="1111" t="s">
        <v>220</v>
      </c>
      <c r="B12" s="1101" t="s">
        <v>52</v>
      </c>
      <c r="C12" s="1125"/>
      <c r="D12" s="1125">
        <v>1</v>
      </c>
      <c r="E12" s="819"/>
      <c r="F12" s="1126"/>
      <c r="G12" s="1094">
        <v>3</v>
      </c>
      <c r="H12" s="617">
        <v>90</v>
      </c>
      <c r="I12" s="170">
        <v>45</v>
      </c>
      <c r="J12" s="1127">
        <v>15</v>
      </c>
      <c r="K12" s="1125">
        <v>30</v>
      </c>
      <c r="L12" s="1125"/>
      <c r="M12" s="170">
        <v>45</v>
      </c>
      <c r="N12" s="1102">
        <v>3</v>
      </c>
      <c r="O12" s="1102"/>
      <c r="P12" s="1102"/>
      <c r="Q12" s="70"/>
      <c r="R12" s="70"/>
      <c r="S12" s="70"/>
      <c r="T12" s="70"/>
      <c r="U12" s="70"/>
      <c r="V12" s="70"/>
      <c r="W12" s="70"/>
      <c r="X12" s="70"/>
      <c r="Y12" s="70"/>
      <c r="AD12" s="740"/>
    </row>
    <row r="13" spans="1:30" ht="15.75">
      <c r="A13" s="1110" t="s">
        <v>400</v>
      </c>
      <c r="B13" s="1101" t="s">
        <v>318</v>
      </c>
      <c r="C13" s="819"/>
      <c r="D13" s="1125">
        <v>1</v>
      </c>
      <c r="E13" s="819"/>
      <c r="F13" s="1126"/>
      <c r="G13" s="1094">
        <v>5.5</v>
      </c>
      <c r="H13" s="617">
        <v>165</v>
      </c>
      <c r="I13" s="170">
        <v>90</v>
      </c>
      <c r="J13" s="1127">
        <v>45</v>
      </c>
      <c r="K13" s="1125"/>
      <c r="L13" s="1125">
        <v>45</v>
      </c>
      <c r="M13" s="170">
        <v>75</v>
      </c>
      <c r="N13" s="1102">
        <v>6</v>
      </c>
      <c r="O13" s="1102"/>
      <c r="P13" s="1102"/>
      <c r="Q13" s="70"/>
      <c r="R13" s="70"/>
      <c r="S13" s="70"/>
      <c r="T13" s="70"/>
      <c r="U13" s="70"/>
      <c r="V13" s="70"/>
      <c r="W13" s="70"/>
      <c r="X13" s="70"/>
      <c r="Y13" s="70"/>
      <c r="AD13" s="740"/>
    </row>
    <row r="14" spans="1:30" ht="31.5">
      <c r="A14" s="1111" t="s">
        <v>222</v>
      </c>
      <c r="B14" s="1101" t="s">
        <v>54</v>
      </c>
      <c r="C14" s="1125">
        <v>1</v>
      </c>
      <c r="D14" s="819"/>
      <c r="E14" s="819"/>
      <c r="F14" s="1126"/>
      <c r="G14" s="1094">
        <v>4</v>
      </c>
      <c r="H14" s="617">
        <v>120</v>
      </c>
      <c r="I14" s="170">
        <v>60</v>
      </c>
      <c r="J14" s="1127">
        <v>30</v>
      </c>
      <c r="K14" s="1125"/>
      <c r="L14" s="1125">
        <v>30</v>
      </c>
      <c r="M14" s="170">
        <v>60</v>
      </c>
      <c r="N14" s="1102">
        <v>4</v>
      </c>
      <c r="O14" s="1102"/>
      <c r="P14" s="1102"/>
      <c r="Q14" s="1102"/>
      <c r="R14" s="1102"/>
      <c r="S14" s="70"/>
      <c r="T14" s="70"/>
      <c r="U14" s="70"/>
      <c r="V14" s="70"/>
      <c r="W14" s="70"/>
      <c r="X14" s="70"/>
      <c r="Y14" s="70"/>
      <c r="AD14" s="740"/>
    </row>
    <row r="15" spans="1:30" ht="15.75">
      <c r="A15" s="1111" t="s">
        <v>177</v>
      </c>
      <c r="B15" s="1101" t="s">
        <v>62</v>
      </c>
      <c r="C15" s="1125">
        <v>1</v>
      </c>
      <c r="D15" s="819"/>
      <c r="E15" s="819"/>
      <c r="F15" s="1126"/>
      <c r="G15" s="280">
        <v>5</v>
      </c>
      <c r="H15" s="404">
        <v>150</v>
      </c>
      <c r="I15" s="405">
        <v>75</v>
      </c>
      <c r="J15" s="265">
        <v>45</v>
      </c>
      <c r="K15" s="1128">
        <v>30</v>
      </c>
      <c r="L15" s="1128"/>
      <c r="M15" s="405">
        <v>75</v>
      </c>
      <c r="N15" s="1102">
        <v>5</v>
      </c>
      <c r="O15" s="1102"/>
      <c r="P15" s="1102"/>
      <c r="Q15" s="1102"/>
      <c r="R15" s="70"/>
      <c r="S15" s="70"/>
      <c r="T15" s="70"/>
      <c r="U15" s="70"/>
      <c r="V15" s="70"/>
      <c r="W15" s="70"/>
      <c r="X15" s="70"/>
      <c r="Y15" s="70"/>
      <c r="AD15" s="740"/>
    </row>
    <row r="16" spans="1:30" ht="15.75">
      <c r="A16" s="1129"/>
      <c r="B16" s="1101"/>
      <c r="C16" s="1125">
        <v>3</v>
      </c>
      <c r="D16" s="1125">
        <v>5</v>
      </c>
      <c r="E16" s="1125"/>
      <c r="F16" s="1126"/>
      <c r="G16" s="280"/>
      <c r="H16" s="245"/>
      <c r="I16" s="245"/>
      <c r="J16" s="245"/>
      <c r="K16" s="245"/>
      <c r="L16" s="245"/>
      <c r="M16" s="245"/>
      <c r="N16" s="245">
        <f>SUM(N8:N15)</f>
        <v>29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AD16" s="740"/>
    </row>
    <row r="17" spans="26:29" ht="15.75">
      <c r="Z17" s="1108"/>
      <c r="AA17" s="1108"/>
      <c r="AB17" s="1108"/>
      <c r="AC17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4" width="6.25390625" style="14" hidden="1" customWidth="1"/>
    <col min="15" max="15" width="12.875" style="14" customWidth="1"/>
    <col min="16" max="16" width="6.25390625" style="14" hidden="1" customWidth="1"/>
    <col min="17" max="17" width="7.625" style="14" hidden="1" customWidth="1"/>
    <col min="18" max="21" width="6.25390625" style="14" hidden="1" customWidth="1"/>
    <col min="22" max="22" width="7.625" style="14" hidden="1" customWidth="1"/>
    <col min="23" max="25" width="6.25390625" style="14" hidden="1" customWidth="1"/>
    <col min="26" max="27" width="9.125" style="740" hidden="1" customWidth="1"/>
    <col min="28" max="28" width="7.625" style="740" hidden="1" customWidth="1"/>
    <col min="29" max="29" width="21.875" style="740" customWidth="1"/>
    <col min="30" max="30" width="9.125" style="14" customWidth="1"/>
    <col min="31" max="42" width="9.125" style="740" customWidth="1"/>
    <col min="43" max="16384" width="9.125" style="14" customWidth="1"/>
  </cols>
  <sheetData>
    <row r="1" spans="1:42" s="17" customFormat="1" ht="18.75">
      <c r="A1" s="2697" t="s">
        <v>614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</row>
    <row r="2" spans="1:42" s="17" customFormat="1" ht="12.75" customHeight="1">
      <c r="A2" s="2828" t="s">
        <v>32</v>
      </c>
      <c r="B2" s="2829" t="s">
        <v>131</v>
      </c>
      <c r="C2" s="2830" t="s">
        <v>654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2832" t="s">
        <v>642</v>
      </c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</row>
    <row r="3" spans="1:42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2832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</row>
    <row r="4" spans="1:42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2832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</row>
    <row r="5" spans="1:42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2832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</row>
    <row r="6" spans="1:42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2832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</row>
    <row r="7" spans="1:42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/>
      <c r="P7" s="679">
        <v>9</v>
      </c>
      <c r="Q7" s="679">
        <v>15</v>
      </c>
      <c r="R7" s="679">
        <v>9</v>
      </c>
      <c r="S7" s="679">
        <v>9</v>
      </c>
      <c r="T7" s="679">
        <v>15</v>
      </c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2832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</row>
    <row r="8" spans="1:252" ht="31.5">
      <c r="A8" s="1110" t="s">
        <v>158</v>
      </c>
      <c r="B8" s="1111" t="s">
        <v>39</v>
      </c>
      <c r="C8" s="171"/>
      <c r="D8" s="1112"/>
      <c r="E8" s="1112"/>
      <c r="F8" s="1109"/>
      <c r="G8" s="1113">
        <v>1.5</v>
      </c>
      <c r="H8" s="171">
        <v>45</v>
      </c>
      <c r="I8" s="170">
        <v>18</v>
      </c>
      <c r="J8" s="171"/>
      <c r="K8" s="171"/>
      <c r="L8" s="171">
        <v>18</v>
      </c>
      <c r="M8" s="170">
        <v>27</v>
      </c>
      <c r="N8" s="1102"/>
      <c r="O8" s="1102">
        <v>2</v>
      </c>
      <c r="P8" s="1102"/>
      <c r="Q8" s="171"/>
      <c r="R8" s="171"/>
      <c r="S8" s="171"/>
      <c r="T8" s="1114"/>
      <c r="U8" s="171"/>
      <c r="V8" s="171"/>
      <c r="W8" s="171"/>
      <c r="X8" s="171"/>
      <c r="Y8" s="171"/>
      <c r="Z8" s="399"/>
      <c r="AA8" s="399" t="s">
        <v>214</v>
      </c>
      <c r="AB8" s="399" t="s">
        <v>643</v>
      </c>
      <c r="AC8" s="399" t="s">
        <v>214</v>
      </c>
      <c r="AD8" s="399" t="s">
        <v>214</v>
      </c>
      <c r="AE8" s="399" t="s">
        <v>214</v>
      </c>
      <c r="AF8" s="399" t="s">
        <v>214</v>
      </c>
      <c r="AG8" s="399" t="s">
        <v>214</v>
      </c>
      <c r="AH8" s="399" t="s">
        <v>214</v>
      </c>
      <c r="AI8" s="399" t="s">
        <v>214</v>
      </c>
      <c r="AJ8" s="399"/>
      <c r="AK8" s="399"/>
      <c r="AL8" s="39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ht="15.75">
      <c r="A9" s="1110" t="s">
        <v>166</v>
      </c>
      <c r="B9" s="1111" t="s">
        <v>42</v>
      </c>
      <c r="C9" s="171"/>
      <c r="D9" s="1116"/>
      <c r="E9" s="1116"/>
      <c r="F9" s="1109"/>
      <c r="G9" s="1113">
        <v>2</v>
      </c>
      <c r="H9" s="171">
        <v>60</v>
      </c>
      <c r="I9" s="170">
        <v>36</v>
      </c>
      <c r="J9" s="171"/>
      <c r="K9" s="171"/>
      <c r="L9" s="171">
        <v>36</v>
      </c>
      <c r="M9" s="170">
        <v>24</v>
      </c>
      <c r="N9" s="70"/>
      <c r="O9" s="70">
        <v>4</v>
      </c>
      <c r="P9" s="70"/>
      <c r="Q9" s="70"/>
      <c r="R9" s="70"/>
      <c r="S9" s="70"/>
      <c r="T9" s="70"/>
      <c r="U9" s="70"/>
      <c r="V9" s="70"/>
      <c r="W9" s="70"/>
      <c r="X9" s="70"/>
      <c r="Y9" s="171"/>
      <c r="Z9" s="399"/>
      <c r="AA9" s="399" t="s">
        <v>214</v>
      </c>
      <c r="AB9" s="399" t="s">
        <v>643</v>
      </c>
      <c r="AC9" s="399" t="s">
        <v>214</v>
      </c>
      <c r="AD9" s="399" t="s">
        <v>214</v>
      </c>
      <c r="AE9" s="399" t="s">
        <v>214</v>
      </c>
      <c r="AF9" s="399" t="s">
        <v>214</v>
      </c>
      <c r="AG9" s="399" t="s">
        <v>214</v>
      </c>
      <c r="AH9" s="399" t="s">
        <v>214</v>
      </c>
      <c r="AI9" s="399" t="s">
        <v>214</v>
      </c>
      <c r="AJ9" s="399"/>
      <c r="AK9" s="399"/>
      <c r="AL9" s="39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ht="15.75">
      <c r="A10" s="1111" t="s">
        <v>221</v>
      </c>
      <c r="B10" s="1101" t="s">
        <v>52</v>
      </c>
      <c r="C10" s="1125"/>
      <c r="D10" s="819"/>
      <c r="E10" s="819"/>
      <c r="F10" s="1126"/>
      <c r="G10" s="1094">
        <v>1.5</v>
      </c>
      <c r="H10" s="617">
        <v>45</v>
      </c>
      <c r="I10" s="170">
        <v>27</v>
      </c>
      <c r="J10" s="1127">
        <v>9</v>
      </c>
      <c r="K10" s="1125">
        <v>18</v>
      </c>
      <c r="L10" s="1125"/>
      <c r="M10" s="170">
        <v>18</v>
      </c>
      <c r="N10" s="1102"/>
      <c r="O10" s="1102">
        <v>3</v>
      </c>
      <c r="P10" s="1102"/>
      <c r="Q10" s="70"/>
      <c r="R10" s="70"/>
      <c r="S10" s="70"/>
      <c r="T10" s="70"/>
      <c r="U10" s="70"/>
      <c r="V10" s="70"/>
      <c r="W10" s="70"/>
      <c r="X10" s="70"/>
      <c r="Y10" s="70"/>
      <c r="Z10" s="399"/>
      <c r="AA10" s="399" t="s">
        <v>214</v>
      </c>
      <c r="AB10" s="399" t="s">
        <v>643</v>
      </c>
      <c r="AC10" s="399" t="s">
        <v>214</v>
      </c>
      <c r="AD10" s="399" t="s">
        <v>214</v>
      </c>
      <c r="AE10" s="399" t="s">
        <v>214</v>
      </c>
      <c r="AF10" s="399" t="s">
        <v>214</v>
      </c>
      <c r="AG10" s="399" t="s">
        <v>214</v>
      </c>
      <c r="AH10" s="399" t="s">
        <v>214</v>
      </c>
      <c r="AI10" s="399" t="s">
        <v>214</v>
      </c>
      <c r="AJ10" s="399"/>
      <c r="AK10" s="399"/>
      <c r="AL10" s="39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ht="15.75">
      <c r="A11" s="1110" t="s">
        <v>401</v>
      </c>
      <c r="B11" s="1101" t="s">
        <v>318</v>
      </c>
      <c r="C11" s="1125" t="s">
        <v>564</v>
      </c>
      <c r="D11" s="819"/>
      <c r="E11" s="819"/>
      <c r="F11" s="1126"/>
      <c r="G11" s="1094">
        <v>3.5</v>
      </c>
      <c r="H11" s="617">
        <v>105</v>
      </c>
      <c r="I11" s="170">
        <v>54</v>
      </c>
      <c r="J11" s="1127">
        <v>27</v>
      </c>
      <c r="K11" s="1125"/>
      <c r="L11" s="1125">
        <v>27</v>
      </c>
      <c r="M11" s="170">
        <v>51</v>
      </c>
      <c r="N11" s="1102"/>
      <c r="O11" s="1102">
        <v>6</v>
      </c>
      <c r="P11" s="1102"/>
      <c r="Q11" s="70"/>
      <c r="R11" s="70"/>
      <c r="S11" s="70"/>
      <c r="T11" s="70"/>
      <c r="U11" s="70"/>
      <c r="V11" s="70"/>
      <c r="W11" s="70"/>
      <c r="X11" s="70"/>
      <c r="Y11" s="70"/>
      <c r="Z11" s="399"/>
      <c r="AA11" s="399" t="s">
        <v>214</v>
      </c>
      <c r="AB11" s="399" t="s">
        <v>643</v>
      </c>
      <c r="AC11" s="399" t="s">
        <v>214</v>
      </c>
      <c r="AD11" s="399" t="s">
        <v>214</v>
      </c>
      <c r="AE11" s="399" t="s">
        <v>214</v>
      </c>
      <c r="AF11" s="399" t="s">
        <v>214</v>
      </c>
      <c r="AG11" s="399" t="s">
        <v>214</v>
      </c>
      <c r="AH11" s="399" t="s">
        <v>214</v>
      </c>
      <c r="AI11" s="399" t="s">
        <v>214</v>
      </c>
      <c r="AJ11" s="399"/>
      <c r="AK11" s="399"/>
      <c r="AL11" s="39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ht="31.5">
      <c r="A12" s="1130" t="s">
        <v>223</v>
      </c>
      <c r="B12" s="1101" t="s">
        <v>54</v>
      </c>
      <c r="C12" s="1125"/>
      <c r="D12" s="819" t="s">
        <v>564</v>
      </c>
      <c r="E12" s="819"/>
      <c r="F12" s="1126"/>
      <c r="G12" s="1094">
        <v>2</v>
      </c>
      <c r="H12" s="617">
        <v>60</v>
      </c>
      <c r="I12" s="170">
        <v>36</v>
      </c>
      <c r="J12" s="1127"/>
      <c r="K12" s="1125"/>
      <c r="L12" s="1125">
        <v>36</v>
      </c>
      <c r="M12" s="170">
        <v>24</v>
      </c>
      <c r="N12" s="1102"/>
      <c r="O12" s="1102">
        <v>4</v>
      </c>
      <c r="P12" s="1102"/>
      <c r="Q12" s="1102"/>
      <c r="R12" s="1102"/>
      <c r="S12" s="70"/>
      <c r="T12" s="70"/>
      <c r="U12" s="70"/>
      <c r="V12" s="70"/>
      <c r="W12" s="70"/>
      <c r="X12" s="70"/>
      <c r="Y12" s="70"/>
      <c r="Z12" s="399"/>
      <c r="AA12" s="399" t="s">
        <v>214</v>
      </c>
      <c r="AB12" s="399" t="s">
        <v>643</v>
      </c>
      <c r="AC12" s="399" t="s">
        <v>214</v>
      </c>
      <c r="AD12" s="399" t="s">
        <v>214</v>
      </c>
      <c r="AE12" s="399" t="s">
        <v>214</v>
      </c>
      <c r="AF12" s="399" t="s">
        <v>214</v>
      </c>
      <c r="AG12" s="399" t="s">
        <v>214</v>
      </c>
      <c r="AH12" s="399" t="s">
        <v>214</v>
      </c>
      <c r="AI12" s="399" t="s">
        <v>214</v>
      </c>
      <c r="AJ12" s="399"/>
      <c r="AK12" s="399"/>
      <c r="AL12" s="399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ht="15.75">
      <c r="A13" s="1111" t="s">
        <v>193</v>
      </c>
      <c r="B13" s="1101" t="s">
        <v>302</v>
      </c>
      <c r="C13" s="1125"/>
      <c r="D13" s="1125" t="s">
        <v>564</v>
      </c>
      <c r="E13" s="819"/>
      <c r="F13" s="1093"/>
      <c r="G13" s="1113">
        <v>2</v>
      </c>
      <c r="H13" s="171">
        <v>60</v>
      </c>
      <c r="I13" s="170">
        <v>24</v>
      </c>
      <c r="J13" s="1127">
        <v>16</v>
      </c>
      <c r="K13" s="1125"/>
      <c r="L13" s="1125">
        <v>8</v>
      </c>
      <c r="M13" s="170">
        <v>36</v>
      </c>
      <c r="N13" s="1131"/>
      <c r="O13" s="1102">
        <v>3</v>
      </c>
      <c r="P13" s="70"/>
      <c r="Q13" s="1114"/>
      <c r="R13" s="70"/>
      <c r="S13" s="70"/>
      <c r="T13" s="70"/>
      <c r="U13" s="70"/>
      <c r="V13" s="70"/>
      <c r="W13" s="70"/>
      <c r="X13" s="1131"/>
      <c r="Y13" s="70"/>
      <c r="Z13" s="399"/>
      <c r="AA13" s="399" t="s">
        <v>214</v>
      </c>
      <c r="AB13" s="399" t="s">
        <v>643</v>
      </c>
      <c r="AC13" s="399" t="s">
        <v>214</v>
      </c>
      <c r="AD13" s="399" t="s">
        <v>214</v>
      </c>
      <c r="AE13" s="399" t="s">
        <v>214</v>
      </c>
      <c r="AF13" s="399" t="s">
        <v>214</v>
      </c>
      <c r="AG13" s="399" t="s">
        <v>214</v>
      </c>
      <c r="AH13" s="399" t="s">
        <v>214</v>
      </c>
      <c r="AI13" s="399" t="s">
        <v>214</v>
      </c>
      <c r="AJ13" s="399"/>
      <c r="AK13" s="399"/>
      <c r="AL13" s="399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ht="15.75">
      <c r="A14" s="1111" t="s">
        <v>409</v>
      </c>
      <c r="B14" s="1101" t="s">
        <v>61</v>
      </c>
      <c r="C14" s="819"/>
      <c r="D14" s="819"/>
      <c r="E14" s="819"/>
      <c r="F14" s="1126"/>
      <c r="G14" s="1113">
        <v>3</v>
      </c>
      <c r="H14" s="171">
        <v>90</v>
      </c>
      <c r="I14" s="170">
        <v>45</v>
      </c>
      <c r="J14" s="1127">
        <v>27</v>
      </c>
      <c r="K14" s="1125">
        <v>9</v>
      </c>
      <c r="L14" s="1125">
        <v>9</v>
      </c>
      <c r="M14" s="170">
        <v>45</v>
      </c>
      <c r="N14" s="1102"/>
      <c r="O14" s="1102">
        <v>5</v>
      </c>
      <c r="P14" s="1102"/>
      <c r="Q14" s="1102"/>
      <c r="R14" s="70"/>
      <c r="S14" s="70"/>
      <c r="T14" s="70"/>
      <c r="U14" s="70"/>
      <c r="V14" s="70"/>
      <c r="W14" s="70"/>
      <c r="X14" s="70"/>
      <c r="Y14" s="70"/>
      <c r="Z14" s="399"/>
      <c r="AA14" s="399" t="s">
        <v>214</v>
      </c>
      <c r="AB14" s="399" t="s">
        <v>643</v>
      </c>
      <c r="AC14" s="399" t="s">
        <v>214</v>
      </c>
      <c r="AD14" s="399" t="s">
        <v>214</v>
      </c>
      <c r="AE14" s="399" t="s">
        <v>214</v>
      </c>
      <c r="AF14" s="399" t="s">
        <v>214</v>
      </c>
      <c r="AG14" s="399" t="s">
        <v>214</v>
      </c>
      <c r="AH14" s="399" t="s">
        <v>214</v>
      </c>
      <c r="AI14" s="399" t="s">
        <v>214</v>
      </c>
      <c r="AJ14" s="399"/>
      <c r="AK14" s="399"/>
      <c r="AL14" s="399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" ht="15.75">
      <c r="A15" s="1126"/>
      <c r="B15" s="740"/>
      <c r="C15" s="1132">
        <v>1</v>
      </c>
      <c r="D15" s="1133">
        <v>2</v>
      </c>
      <c r="E15" s="1133"/>
      <c r="F15" s="1132"/>
      <c r="G15" s="1132"/>
      <c r="H15" s="1132"/>
      <c r="I15" s="740"/>
      <c r="J15" s="740"/>
      <c r="K15" s="740"/>
      <c r="L15" s="740"/>
      <c r="M15" s="740"/>
      <c r="N15" s="740"/>
      <c r="O15" s="740">
        <f>SUM(O8:O14)</f>
        <v>27</v>
      </c>
      <c r="P15" s="740"/>
      <c r="Q15" s="740"/>
      <c r="R15" s="740"/>
      <c r="S15" s="740"/>
      <c r="T15" s="740"/>
      <c r="U15" s="740"/>
      <c r="V15" s="740"/>
      <c r="W15" s="740"/>
      <c r="X15" s="740"/>
      <c r="Y15" s="740"/>
    </row>
    <row r="16" spans="26:29" ht="15.75">
      <c r="Z16" s="1108"/>
      <c r="AA16" s="1108"/>
      <c r="AB16" s="1108"/>
      <c r="AC16" s="1108"/>
    </row>
  </sheetData>
  <sheetProtection selectLockedCells="1" selectUnlockedCells="1"/>
  <mergeCells count="26">
    <mergeCell ref="AC2:AC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5" width="6.25390625" style="14" hidden="1" customWidth="1"/>
    <col min="16" max="16" width="8.125" style="14" customWidth="1"/>
    <col min="17" max="17" width="7.625" style="14" hidden="1" customWidth="1"/>
    <col min="18" max="21" width="6.25390625" style="14" hidden="1" customWidth="1"/>
    <col min="22" max="22" width="7.625" style="14" hidden="1" customWidth="1"/>
    <col min="23" max="25" width="6.25390625" style="14" hidden="1" customWidth="1"/>
    <col min="26" max="28" width="9.125" style="740" hidden="1" customWidth="1"/>
    <col min="29" max="29" width="2.25390625" style="740" hidden="1" customWidth="1"/>
    <col min="30" max="30" width="18.25390625" style="14" customWidth="1"/>
    <col min="31" max="42" width="9.125" style="740" customWidth="1"/>
    <col min="43" max="16384" width="9.125" style="14" customWidth="1"/>
  </cols>
  <sheetData>
    <row r="1" spans="1:42" s="17" customFormat="1" ht="18.75">
      <c r="A1" s="2697" t="s">
        <v>655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</row>
    <row r="2" spans="1:42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</row>
    <row r="3" spans="1:42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</row>
    <row r="4" spans="1:42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</row>
    <row r="5" spans="1:42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</row>
    <row r="6" spans="1:42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</row>
    <row r="7" spans="1:42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/>
      <c r="Q7" s="679">
        <v>15</v>
      </c>
      <c r="R7" s="679">
        <v>9</v>
      </c>
      <c r="S7" s="679">
        <v>9</v>
      </c>
      <c r="T7" s="679">
        <v>15</v>
      </c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</row>
    <row r="8" spans="1:252" ht="31.5">
      <c r="A8" s="1110" t="s">
        <v>159</v>
      </c>
      <c r="B8" s="1111" t="s">
        <v>39</v>
      </c>
      <c r="C8" s="171" t="s">
        <v>563</v>
      </c>
      <c r="D8" s="1112"/>
      <c r="E8" s="1112"/>
      <c r="F8" s="1109"/>
      <c r="G8" s="1113">
        <v>1.5</v>
      </c>
      <c r="H8" s="171">
        <v>45</v>
      </c>
      <c r="I8" s="170">
        <v>18</v>
      </c>
      <c r="J8" s="171"/>
      <c r="K8" s="171"/>
      <c r="L8" s="171">
        <v>18</v>
      </c>
      <c r="M8" s="170">
        <v>27</v>
      </c>
      <c r="N8" s="1102"/>
      <c r="O8" s="1102"/>
      <c r="P8" s="1102">
        <v>2</v>
      </c>
      <c r="Q8" s="171"/>
      <c r="R8" s="171"/>
      <c r="S8" s="171"/>
      <c r="T8" s="1114"/>
      <c r="U8" s="171"/>
      <c r="V8" s="171"/>
      <c r="W8" s="171"/>
      <c r="X8" s="171"/>
      <c r="Y8" s="171"/>
      <c r="Z8" s="399"/>
      <c r="AA8" s="399" t="s">
        <v>214</v>
      </c>
      <c r="AB8" s="399" t="s">
        <v>214</v>
      </c>
      <c r="AC8" s="399" t="s">
        <v>643</v>
      </c>
      <c r="AD8" s="399" t="s">
        <v>214</v>
      </c>
      <c r="AE8" s="399" t="s">
        <v>214</v>
      </c>
      <c r="AF8" s="399" t="s">
        <v>214</v>
      </c>
      <c r="AG8" s="399" t="s">
        <v>214</v>
      </c>
      <c r="AH8" s="399" t="s">
        <v>214</v>
      </c>
      <c r="AI8" s="399" t="s">
        <v>214</v>
      </c>
      <c r="AJ8" s="399"/>
      <c r="AK8" s="399"/>
      <c r="AL8" s="39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ht="15.75">
      <c r="A9" s="1110" t="s">
        <v>167</v>
      </c>
      <c r="B9" s="1111" t="s">
        <v>42</v>
      </c>
      <c r="C9" s="171"/>
      <c r="D9" s="70" t="s">
        <v>572</v>
      </c>
      <c r="E9" s="1112"/>
      <c r="F9" s="1109"/>
      <c r="G9" s="1113">
        <v>2</v>
      </c>
      <c r="H9" s="171">
        <v>60</v>
      </c>
      <c r="I9" s="170">
        <v>36</v>
      </c>
      <c r="J9" s="171"/>
      <c r="K9" s="171"/>
      <c r="L9" s="171">
        <v>36</v>
      </c>
      <c r="M9" s="170">
        <v>24</v>
      </c>
      <c r="N9" s="70"/>
      <c r="O9" s="70"/>
      <c r="P9" s="70">
        <v>4</v>
      </c>
      <c r="Q9" s="70"/>
      <c r="R9" s="70"/>
      <c r="S9" s="70"/>
      <c r="T9" s="70"/>
      <c r="U9" s="70"/>
      <c r="V9" s="70"/>
      <c r="W9" s="70"/>
      <c r="X9" s="70"/>
      <c r="Y9" s="171"/>
      <c r="Z9" s="399"/>
      <c r="AA9" s="399" t="s">
        <v>214</v>
      </c>
      <c r="AB9" s="399" t="s">
        <v>214</v>
      </c>
      <c r="AC9" s="399" t="s">
        <v>643</v>
      </c>
      <c r="AD9" s="399" t="s">
        <v>214</v>
      </c>
      <c r="AE9" s="399" t="s">
        <v>214</v>
      </c>
      <c r="AF9" s="399" t="s">
        <v>214</v>
      </c>
      <c r="AG9" s="399" t="s">
        <v>214</v>
      </c>
      <c r="AH9" s="399" t="s">
        <v>214</v>
      </c>
      <c r="AI9" s="399" t="s">
        <v>214</v>
      </c>
      <c r="AJ9" s="399"/>
      <c r="AK9" s="399"/>
      <c r="AL9" s="39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ht="15.75">
      <c r="A10" s="1111" t="s">
        <v>398</v>
      </c>
      <c r="B10" s="1101" t="s">
        <v>52</v>
      </c>
      <c r="C10" s="1125" t="s">
        <v>563</v>
      </c>
      <c r="D10" s="819"/>
      <c r="E10" s="819"/>
      <c r="F10" s="1126"/>
      <c r="G10" s="1094">
        <v>2</v>
      </c>
      <c r="H10" s="617">
        <v>60</v>
      </c>
      <c r="I10" s="170">
        <v>27</v>
      </c>
      <c r="J10" s="1127">
        <v>9</v>
      </c>
      <c r="K10" s="1125">
        <v>18</v>
      </c>
      <c r="L10" s="1125"/>
      <c r="M10" s="170">
        <v>33</v>
      </c>
      <c r="N10" s="1102"/>
      <c r="O10" s="1102"/>
      <c r="P10" s="1102">
        <v>3</v>
      </c>
      <c r="Q10" s="70"/>
      <c r="R10" s="70"/>
      <c r="S10" s="70"/>
      <c r="T10" s="70"/>
      <c r="U10" s="70"/>
      <c r="V10" s="70"/>
      <c r="W10" s="70"/>
      <c r="X10" s="70"/>
      <c r="Y10" s="70"/>
      <c r="Z10" s="399"/>
      <c r="AA10" s="399" t="s">
        <v>214</v>
      </c>
      <c r="AB10" s="399" t="s">
        <v>214</v>
      </c>
      <c r="AC10" s="399" t="s">
        <v>643</v>
      </c>
      <c r="AD10" s="399" t="s">
        <v>214</v>
      </c>
      <c r="AE10" s="399" t="s">
        <v>214</v>
      </c>
      <c r="AF10" s="399" t="s">
        <v>214</v>
      </c>
      <c r="AG10" s="399" t="s">
        <v>214</v>
      </c>
      <c r="AH10" s="399" t="s">
        <v>214</v>
      </c>
      <c r="AI10" s="399" t="s">
        <v>214</v>
      </c>
      <c r="AJ10" s="399"/>
      <c r="AK10" s="399"/>
      <c r="AL10" s="39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ht="15.75">
      <c r="A11" s="1110" t="s">
        <v>402</v>
      </c>
      <c r="B11" s="1101" t="s">
        <v>318</v>
      </c>
      <c r="C11" s="819"/>
      <c r="D11" s="1125" t="s">
        <v>563</v>
      </c>
      <c r="E11" s="819"/>
      <c r="F11" s="1126"/>
      <c r="G11" s="1094">
        <v>3.5</v>
      </c>
      <c r="H11" s="617">
        <v>105</v>
      </c>
      <c r="I11" s="170">
        <v>54</v>
      </c>
      <c r="J11" s="1127">
        <v>27</v>
      </c>
      <c r="K11" s="1125"/>
      <c r="L11" s="1125">
        <v>27</v>
      </c>
      <c r="M11" s="170">
        <v>51</v>
      </c>
      <c r="N11" s="1102"/>
      <c r="O11" s="1102"/>
      <c r="P11" s="1102">
        <v>6</v>
      </c>
      <c r="Q11" s="70"/>
      <c r="R11" s="70"/>
      <c r="S11" s="70"/>
      <c r="T11" s="70"/>
      <c r="U11" s="70"/>
      <c r="V11" s="70"/>
      <c r="W11" s="70"/>
      <c r="X11" s="70"/>
      <c r="Y11" s="70"/>
      <c r="Z11" s="399"/>
      <c r="AA11" s="399" t="s">
        <v>214</v>
      </c>
      <c r="AB11" s="399" t="s">
        <v>214</v>
      </c>
      <c r="AC11" s="399" t="s">
        <v>643</v>
      </c>
      <c r="AD11" s="399" t="s">
        <v>214</v>
      </c>
      <c r="AE11" s="399" t="s">
        <v>214</v>
      </c>
      <c r="AF11" s="399" t="s">
        <v>214</v>
      </c>
      <c r="AG11" s="399" t="s">
        <v>214</v>
      </c>
      <c r="AH11" s="399" t="s">
        <v>214</v>
      </c>
      <c r="AI11" s="399" t="s">
        <v>214</v>
      </c>
      <c r="AJ11" s="399"/>
      <c r="AK11" s="399"/>
      <c r="AL11" s="39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ht="31.5">
      <c r="A12" s="1130" t="s">
        <v>404</v>
      </c>
      <c r="B12" s="1101" t="s">
        <v>54</v>
      </c>
      <c r="C12" s="1125"/>
      <c r="D12" s="1125" t="s">
        <v>575</v>
      </c>
      <c r="E12" s="819"/>
      <c r="F12" s="1126"/>
      <c r="G12" s="1094">
        <v>2</v>
      </c>
      <c r="H12" s="617">
        <v>60</v>
      </c>
      <c r="I12" s="170">
        <v>27</v>
      </c>
      <c r="J12" s="1127"/>
      <c r="K12" s="1125"/>
      <c r="L12" s="1125">
        <v>27</v>
      </c>
      <c r="M12" s="170">
        <v>33</v>
      </c>
      <c r="N12" s="1102"/>
      <c r="O12" s="1102"/>
      <c r="P12" s="1102">
        <v>3</v>
      </c>
      <c r="Q12" s="1102"/>
      <c r="R12" s="1102"/>
      <c r="S12" s="70"/>
      <c r="T12" s="70"/>
      <c r="U12" s="70"/>
      <c r="V12" s="70"/>
      <c r="W12" s="70"/>
      <c r="X12" s="70"/>
      <c r="Y12" s="70"/>
      <c r="Z12" s="399"/>
      <c r="AA12" s="399" t="s">
        <v>214</v>
      </c>
      <c r="AB12" s="399" t="s">
        <v>214</v>
      </c>
      <c r="AC12" s="399" t="s">
        <v>643</v>
      </c>
      <c r="AD12" s="399" t="s">
        <v>214</v>
      </c>
      <c r="AE12" s="399" t="s">
        <v>214</v>
      </c>
      <c r="AF12" s="399" t="s">
        <v>214</v>
      </c>
      <c r="AG12" s="399" t="s">
        <v>214</v>
      </c>
      <c r="AH12" s="399" t="s">
        <v>214</v>
      </c>
      <c r="AI12" s="399" t="s">
        <v>214</v>
      </c>
      <c r="AJ12" s="399"/>
      <c r="AK12" s="399"/>
      <c r="AL12" s="399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ht="15.75">
      <c r="A13" s="1111" t="s">
        <v>410</v>
      </c>
      <c r="B13" s="1101" t="s">
        <v>61</v>
      </c>
      <c r="C13" s="1125" t="s">
        <v>563</v>
      </c>
      <c r="D13" s="819"/>
      <c r="E13" s="819"/>
      <c r="F13" s="1126"/>
      <c r="G13" s="1113">
        <v>3</v>
      </c>
      <c r="H13" s="171">
        <v>90</v>
      </c>
      <c r="I13" s="170">
        <v>45</v>
      </c>
      <c r="J13" s="1127">
        <v>27</v>
      </c>
      <c r="K13" s="1125">
        <v>9</v>
      </c>
      <c r="L13" s="1125">
        <v>9</v>
      </c>
      <c r="M13" s="170">
        <v>45</v>
      </c>
      <c r="N13" s="1102"/>
      <c r="O13" s="1102"/>
      <c r="P13" s="1102">
        <v>5</v>
      </c>
      <c r="Q13" s="1102"/>
      <c r="R13" s="70"/>
      <c r="S13" s="70"/>
      <c r="T13" s="70"/>
      <c r="U13" s="70"/>
      <c r="V13" s="70"/>
      <c r="W13" s="70"/>
      <c r="X13" s="70"/>
      <c r="Y13" s="70"/>
      <c r="Z13" s="399"/>
      <c r="AA13" s="399" t="s">
        <v>214</v>
      </c>
      <c r="AB13" s="399" t="s">
        <v>214</v>
      </c>
      <c r="AC13" s="399" t="s">
        <v>643</v>
      </c>
      <c r="AD13" s="399" t="s">
        <v>214</v>
      </c>
      <c r="AE13" s="399" t="s">
        <v>214</v>
      </c>
      <c r="AF13" s="399" t="s">
        <v>214</v>
      </c>
      <c r="AG13" s="399" t="s">
        <v>214</v>
      </c>
      <c r="AH13" s="399" t="s">
        <v>214</v>
      </c>
      <c r="AI13" s="399" t="s">
        <v>214</v>
      </c>
      <c r="AJ13" s="399"/>
      <c r="AK13" s="399"/>
      <c r="AL13" s="399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ht="15.75">
      <c r="A14" s="1134" t="s">
        <v>621</v>
      </c>
      <c r="B14" s="1135" t="s">
        <v>56</v>
      </c>
      <c r="C14" s="1136"/>
      <c r="D14" s="435" t="s">
        <v>563</v>
      </c>
      <c r="E14" s="1136"/>
      <c r="F14" s="1137"/>
      <c r="G14" s="1094">
        <v>2</v>
      </c>
      <c r="H14" s="617">
        <v>60</v>
      </c>
      <c r="I14" s="433">
        <v>36</v>
      </c>
      <c r="J14" s="434">
        <v>18</v>
      </c>
      <c r="K14" s="435"/>
      <c r="L14" s="435">
        <v>18</v>
      </c>
      <c r="M14" s="433">
        <v>24</v>
      </c>
      <c r="N14" s="437"/>
      <c r="O14" s="437"/>
      <c r="P14" s="1138">
        <v>4</v>
      </c>
      <c r="Q14" s="1138"/>
      <c r="R14" s="1138"/>
      <c r="S14" s="1138"/>
      <c r="T14" s="1138"/>
      <c r="U14" s="437"/>
      <c r="V14" s="437"/>
      <c r="W14" s="437"/>
      <c r="X14" s="437"/>
      <c r="Y14" s="437"/>
      <c r="Z14" s="399"/>
      <c r="AA14" s="399" t="s">
        <v>214</v>
      </c>
      <c r="AB14" s="399" t="s">
        <v>214</v>
      </c>
      <c r="AC14" s="399" t="s">
        <v>643</v>
      </c>
      <c r="AD14" s="399" t="s">
        <v>214</v>
      </c>
      <c r="AE14" s="399" t="s">
        <v>214</v>
      </c>
      <c r="AF14" s="399" t="s">
        <v>214</v>
      </c>
      <c r="AG14" s="399" t="s">
        <v>214</v>
      </c>
      <c r="AH14" s="399" t="s">
        <v>214</v>
      </c>
      <c r="AI14" s="399" t="s">
        <v>214</v>
      </c>
      <c r="AJ14" s="399"/>
      <c r="AK14" s="399"/>
      <c r="AL14" s="399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30" ht="15.75">
      <c r="A15" s="1126"/>
      <c r="B15" s="740"/>
      <c r="C15" s="1132">
        <v>3</v>
      </c>
      <c r="D15" s="1133">
        <v>4</v>
      </c>
      <c r="E15" s="1133"/>
      <c r="F15" s="1132"/>
      <c r="G15" s="1132"/>
      <c r="H15" s="1132"/>
      <c r="I15" s="740"/>
      <c r="J15" s="740"/>
      <c r="K15" s="740"/>
      <c r="L15" s="740"/>
      <c r="M15" s="740"/>
      <c r="N15" s="740"/>
      <c r="O15" s="740"/>
      <c r="P15" s="740">
        <f>SUM(P8:P14)</f>
        <v>27</v>
      </c>
      <c r="Q15" s="740"/>
      <c r="R15" s="740"/>
      <c r="S15" s="740"/>
      <c r="T15" s="740"/>
      <c r="U15" s="740"/>
      <c r="V15" s="740"/>
      <c r="W15" s="740"/>
      <c r="X15" s="740"/>
      <c r="Y15" s="740"/>
      <c r="AD15" s="740"/>
    </row>
    <row r="16" spans="26:29" ht="15.75">
      <c r="Z16" s="1108"/>
      <c r="AA16" s="1108"/>
      <c r="AB16" s="1108"/>
      <c r="AC16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13.375" style="14" customWidth="1"/>
    <col min="18" max="21" width="6.25390625" style="14" hidden="1" customWidth="1"/>
    <col min="22" max="22" width="7.625" style="14" hidden="1" customWidth="1"/>
    <col min="23" max="25" width="6.25390625" style="14" hidden="1" customWidth="1"/>
    <col min="26" max="29" width="9.125" style="740" hidden="1" customWidth="1"/>
    <col min="30" max="30" width="21.2539062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656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/>
      <c r="R7" s="679">
        <v>9</v>
      </c>
      <c r="S7" s="679">
        <v>9</v>
      </c>
      <c r="T7" s="679">
        <v>15</v>
      </c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/>
      <c r="AL8" s="399"/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31.5">
      <c r="A9" s="1110" t="s">
        <v>162</v>
      </c>
      <c r="B9" s="1111" t="s">
        <v>608</v>
      </c>
      <c r="C9" s="171">
        <v>3</v>
      </c>
      <c r="D9" s="171"/>
      <c r="E9" s="171"/>
      <c r="F9" s="1107"/>
      <c r="G9" s="280">
        <v>3</v>
      </c>
      <c r="H9" s="404">
        <v>90</v>
      </c>
      <c r="I9" s="405">
        <v>30</v>
      </c>
      <c r="J9" s="405"/>
      <c r="K9" s="405"/>
      <c r="L9" s="405">
        <v>30</v>
      </c>
      <c r="M9" s="405">
        <v>60</v>
      </c>
      <c r="N9" s="1102"/>
      <c r="O9" s="1102"/>
      <c r="P9" s="1102"/>
      <c r="Q9" s="1102">
        <v>2</v>
      </c>
      <c r="R9" s="1102"/>
      <c r="S9" s="1102"/>
      <c r="T9" s="171"/>
      <c r="U9" s="171"/>
      <c r="V9" s="171"/>
      <c r="W9" s="171"/>
      <c r="X9" s="171"/>
      <c r="Y9" s="171"/>
      <c r="Z9" s="399"/>
      <c r="AA9" s="399" t="s">
        <v>214</v>
      </c>
      <c r="AB9" s="399" t="s">
        <v>214</v>
      </c>
      <c r="AC9" s="399" t="s">
        <v>214</v>
      </c>
      <c r="AD9" s="399"/>
      <c r="AE9" s="731" t="s">
        <v>643</v>
      </c>
      <c r="AF9" s="399" t="s">
        <v>214</v>
      </c>
      <c r="AG9" s="399" t="s">
        <v>214</v>
      </c>
      <c r="AH9" s="399" t="s">
        <v>214</v>
      </c>
      <c r="AI9" s="399" t="s">
        <v>214</v>
      </c>
      <c r="AJ9" s="399" t="s">
        <v>214</v>
      </c>
      <c r="AK9" s="399"/>
      <c r="AL9" s="399"/>
      <c r="AM9" s="39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5.75">
      <c r="A10" s="1143" t="s">
        <v>163</v>
      </c>
      <c r="B10" s="1143" t="s">
        <v>41</v>
      </c>
      <c r="C10" s="617">
        <v>3</v>
      </c>
      <c r="D10" s="617"/>
      <c r="E10" s="617"/>
      <c r="F10" s="1144"/>
      <c r="G10" s="1095">
        <v>3</v>
      </c>
      <c r="H10" s="1097">
        <v>90</v>
      </c>
      <c r="I10" s="649">
        <v>45</v>
      </c>
      <c r="J10" s="1097">
        <v>30</v>
      </c>
      <c r="K10" s="1097"/>
      <c r="L10" s="1097">
        <v>15</v>
      </c>
      <c r="M10" s="649">
        <v>45</v>
      </c>
      <c r="N10" s="1145"/>
      <c r="O10" s="617"/>
      <c r="P10" s="617"/>
      <c r="Q10" s="617">
        <v>3</v>
      </c>
      <c r="R10" s="1138"/>
      <c r="S10" s="617"/>
      <c r="T10" s="617"/>
      <c r="U10" s="617"/>
      <c r="V10" s="617"/>
      <c r="W10" s="617"/>
      <c r="X10" s="617"/>
      <c r="Y10" s="617"/>
      <c r="Z10" s="707"/>
      <c r="AA10" s="399" t="s">
        <v>214</v>
      </c>
      <c r="AB10" s="399" t="s">
        <v>214</v>
      </c>
      <c r="AC10" s="399" t="s">
        <v>214</v>
      </c>
      <c r="AD10" s="399"/>
      <c r="AE10" s="731" t="s">
        <v>643</v>
      </c>
      <c r="AF10" s="399" t="s">
        <v>214</v>
      </c>
      <c r="AG10" s="399" t="s">
        <v>214</v>
      </c>
      <c r="AH10" s="399" t="s">
        <v>214</v>
      </c>
      <c r="AI10" s="399" t="s">
        <v>214</v>
      </c>
      <c r="AJ10" s="399" t="s">
        <v>214</v>
      </c>
      <c r="AK10" s="707"/>
      <c r="AL10" s="707"/>
      <c r="AM10" s="707"/>
      <c r="AN10" s="756"/>
      <c r="AO10" s="756"/>
      <c r="AP10" s="756"/>
      <c r="AQ10" s="756"/>
      <c r="AR10" s="756"/>
      <c r="AS10" s="756"/>
      <c r="AT10" s="756"/>
      <c r="AU10" s="756"/>
      <c r="AV10" s="756"/>
      <c r="AW10" s="756"/>
      <c r="AX10" s="756"/>
      <c r="AY10" s="756"/>
      <c r="AZ10" s="756"/>
      <c r="BA10" s="756"/>
      <c r="BB10" s="756"/>
      <c r="BC10" s="756"/>
      <c r="BD10" s="756"/>
      <c r="BE10" s="756"/>
      <c r="BF10" s="756"/>
      <c r="BG10" s="756"/>
      <c r="BH10" s="756"/>
      <c r="BI10" s="756"/>
      <c r="BJ10" s="756"/>
      <c r="BK10" s="756"/>
      <c r="BL10" s="756"/>
      <c r="BM10" s="756"/>
      <c r="BN10" s="756"/>
      <c r="BO10" s="756"/>
      <c r="BP10" s="756"/>
      <c r="BQ10" s="756"/>
      <c r="BR10" s="756"/>
      <c r="BS10" s="756"/>
      <c r="BT10" s="756"/>
      <c r="BU10" s="756"/>
      <c r="BV10" s="756"/>
      <c r="BW10" s="756"/>
      <c r="BX10" s="756"/>
      <c r="BY10" s="756"/>
      <c r="BZ10" s="756"/>
      <c r="CA10" s="756"/>
      <c r="CB10" s="756"/>
      <c r="CC10" s="756"/>
      <c r="CD10" s="756"/>
      <c r="CE10" s="756"/>
      <c r="CF10" s="756"/>
      <c r="CG10" s="756"/>
      <c r="CH10" s="756"/>
      <c r="CI10" s="756"/>
      <c r="CJ10" s="756"/>
      <c r="CK10" s="756"/>
      <c r="CL10" s="756"/>
      <c r="CM10" s="756"/>
      <c r="CN10" s="756"/>
      <c r="CO10" s="756"/>
      <c r="CP10" s="756"/>
      <c r="CQ10" s="756"/>
      <c r="CR10" s="756"/>
      <c r="CS10" s="756"/>
      <c r="CT10" s="756"/>
      <c r="CU10" s="756"/>
      <c r="CV10" s="756"/>
      <c r="CW10" s="756"/>
      <c r="CX10" s="756"/>
      <c r="CY10" s="756"/>
      <c r="CZ10" s="756"/>
      <c r="DA10" s="756"/>
      <c r="DB10" s="756"/>
      <c r="DC10" s="756"/>
      <c r="DD10" s="756"/>
      <c r="DE10" s="756"/>
      <c r="DF10" s="756"/>
      <c r="DG10" s="756"/>
      <c r="DH10" s="756"/>
      <c r="DI10" s="756"/>
      <c r="DJ10" s="756"/>
      <c r="DK10" s="756"/>
      <c r="DL10" s="756"/>
      <c r="DM10" s="756"/>
      <c r="DN10" s="756"/>
      <c r="DO10" s="756"/>
      <c r="DP10" s="756"/>
      <c r="DQ10" s="756"/>
      <c r="DR10" s="756"/>
      <c r="DS10" s="756"/>
      <c r="DT10" s="756"/>
      <c r="DU10" s="756"/>
      <c r="DV10" s="756"/>
      <c r="DW10" s="756"/>
      <c r="DX10" s="756"/>
      <c r="DY10" s="756"/>
      <c r="DZ10" s="756"/>
      <c r="EA10" s="756"/>
      <c r="EB10" s="756"/>
      <c r="EC10" s="756"/>
      <c r="ED10" s="756"/>
      <c r="EE10" s="756"/>
      <c r="EF10" s="756"/>
      <c r="EG10" s="756"/>
      <c r="EH10" s="756"/>
      <c r="EI10" s="756"/>
      <c r="EJ10" s="756"/>
      <c r="EK10" s="756"/>
      <c r="EL10" s="756"/>
      <c r="EM10" s="756"/>
      <c r="EN10" s="756"/>
      <c r="EO10" s="756"/>
      <c r="EP10" s="756"/>
      <c r="EQ10" s="756"/>
      <c r="ER10" s="756"/>
      <c r="ES10" s="756"/>
      <c r="ET10" s="756"/>
      <c r="EU10" s="756"/>
      <c r="EV10" s="756"/>
      <c r="EW10" s="756"/>
      <c r="EX10" s="756"/>
      <c r="EY10" s="756"/>
      <c r="EZ10" s="756"/>
      <c r="FA10" s="756"/>
      <c r="FB10" s="756"/>
      <c r="FC10" s="756"/>
      <c r="FD10" s="756"/>
      <c r="FE10" s="756"/>
      <c r="FF10" s="756"/>
      <c r="FG10" s="756"/>
      <c r="FH10" s="756"/>
      <c r="FI10" s="756"/>
      <c r="FJ10" s="756"/>
      <c r="FK10" s="756"/>
      <c r="FL10" s="756"/>
      <c r="FM10" s="756"/>
      <c r="FN10" s="756"/>
      <c r="FO10" s="756"/>
      <c r="FP10" s="756"/>
      <c r="FQ10" s="756"/>
      <c r="FR10" s="756"/>
      <c r="FS10" s="756"/>
      <c r="FT10" s="756"/>
      <c r="FU10" s="756"/>
      <c r="FV10" s="756"/>
      <c r="FW10" s="756"/>
      <c r="FX10" s="756"/>
      <c r="FY10" s="756"/>
      <c r="FZ10" s="756"/>
      <c r="GA10" s="756"/>
      <c r="GB10" s="756"/>
      <c r="GC10" s="756"/>
      <c r="GD10" s="756"/>
      <c r="GE10" s="756"/>
      <c r="GF10" s="756"/>
      <c r="GG10" s="756"/>
      <c r="GH10" s="756"/>
      <c r="GI10" s="756"/>
      <c r="GJ10" s="756"/>
      <c r="GK10" s="756"/>
      <c r="GL10" s="756"/>
      <c r="GM10" s="756"/>
      <c r="GN10" s="756"/>
      <c r="GO10" s="756"/>
      <c r="GP10" s="756"/>
      <c r="GQ10" s="756"/>
      <c r="GR10" s="756"/>
      <c r="GS10" s="756"/>
      <c r="GT10" s="756"/>
      <c r="GU10" s="756"/>
      <c r="GV10" s="756"/>
      <c r="GW10" s="756"/>
      <c r="GX10" s="756"/>
      <c r="GY10" s="756"/>
      <c r="GZ10" s="756"/>
      <c r="HA10" s="756"/>
      <c r="HB10" s="756"/>
      <c r="HC10" s="756"/>
      <c r="HD10" s="756"/>
      <c r="HE10" s="756"/>
      <c r="HF10" s="756"/>
      <c r="HG10" s="756"/>
      <c r="HH10" s="756"/>
      <c r="HI10" s="756"/>
      <c r="HJ10" s="756"/>
      <c r="HK10" s="756"/>
      <c r="HL10" s="756"/>
      <c r="HM10" s="756"/>
      <c r="HN10" s="756"/>
      <c r="HO10" s="756"/>
      <c r="HP10" s="756"/>
      <c r="HQ10" s="756"/>
      <c r="HR10" s="756"/>
      <c r="HS10" s="756"/>
      <c r="HT10" s="756"/>
      <c r="HU10" s="756"/>
      <c r="HV10" s="756"/>
      <c r="HW10" s="756"/>
      <c r="HX10" s="756"/>
      <c r="HY10" s="756"/>
      <c r="HZ10" s="756"/>
      <c r="IA10" s="756"/>
      <c r="IB10" s="756"/>
      <c r="IC10" s="756"/>
      <c r="ID10" s="756"/>
      <c r="IE10" s="756"/>
      <c r="IF10" s="756"/>
      <c r="IG10" s="756"/>
      <c r="IH10" s="756"/>
      <c r="II10" s="756"/>
      <c r="IJ10" s="756"/>
      <c r="IK10" s="756"/>
      <c r="IL10" s="756"/>
      <c r="IM10" s="756"/>
      <c r="IN10" s="756"/>
      <c r="IO10" s="756"/>
      <c r="IP10" s="756"/>
      <c r="IQ10" s="756"/>
      <c r="IR10" s="756"/>
      <c r="IS10" s="756"/>
    </row>
    <row r="11" spans="1:253" ht="15.75">
      <c r="A11" s="1110" t="s">
        <v>168</v>
      </c>
      <c r="B11" s="1111" t="s">
        <v>42</v>
      </c>
      <c r="C11" s="171"/>
      <c r="D11" s="70">
        <v>3</v>
      </c>
      <c r="E11" s="1112"/>
      <c r="F11" s="1109"/>
      <c r="G11" s="1113">
        <v>3</v>
      </c>
      <c r="H11" s="171">
        <v>90</v>
      </c>
      <c r="I11" s="170">
        <v>60</v>
      </c>
      <c r="J11" s="171">
        <v>4</v>
      </c>
      <c r="K11" s="171"/>
      <c r="L11" s="171">
        <v>56</v>
      </c>
      <c r="M11" s="170">
        <v>30</v>
      </c>
      <c r="N11" s="70"/>
      <c r="O11" s="70"/>
      <c r="P11" s="70"/>
      <c r="Q11" s="70">
        <v>4</v>
      </c>
      <c r="R11" s="70"/>
      <c r="S11" s="70"/>
      <c r="T11" s="70"/>
      <c r="U11" s="70"/>
      <c r="V11" s="70"/>
      <c r="W11" s="70"/>
      <c r="X11" s="70"/>
      <c r="Y11" s="171"/>
      <c r="Z11" s="399"/>
      <c r="AA11" s="399" t="s">
        <v>214</v>
      </c>
      <c r="AB11" s="399" t="s">
        <v>214</v>
      </c>
      <c r="AC11" s="399" t="s">
        <v>214</v>
      </c>
      <c r="AD11" s="399"/>
      <c r="AE11" s="731" t="s">
        <v>643</v>
      </c>
      <c r="AF11" s="399" t="s">
        <v>214</v>
      </c>
      <c r="AG11" s="399" t="s">
        <v>214</v>
      </c>
      <c r="AH11" s="399" t="s">
        <v>214</v>
      </c>
      <c r="AI11" s="399" t="s">
        <v>214</v>
      </c>
      <c r="AJ11" s="399" t="s">
        <v>214</v>
      </c>
      <c r="AK11" s="399"/>
      <c r="AL11" s="399"/>
      <c r="AM11" s="399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5.75">
      <c r="A12" s="1110" t="s">
        <v>403</v>
      </c>
      <c r="B12" s="1101" t="s">
        <v>318</v>
      </c>
      <c r="C12" s="1125">
        <v>3</v>
      </c>
      <c r="D12" s="819"/>
      <c r="E12" s="819"/>
      <c r="F12" s="1126"/>
      <c r="G12" s="1094">
        <v>3.5</v>
      </c>
      <c r="H12" s="617">
        <v>105</v>
      </c>
      <c r="I12" s="170">
        <v>60</v>
      </c>
      <c r="J12" s="1127">
        <v>30</v>
      </c>
      <c r="K12" s="1125"/>
      <c r="L12" s="1125">
        <v>30</v>
      </c>
      <c r="M12" s="170">
        <v>45</v>
      </c>
      <c r="N12" s="70"/>
      <c r="O12" s="70"/>
      <c r="P12" s="70"/>
      <c r="Q12" s="1102">
        <v>4</v>
      </c>
      <c r="R12" s="1102"/>
      <c r="S12" s="1102"/>
      <c r="T12" s="70"/>
      <c r="U12" s="70"/>
      <c r="V12" s="70"/>
      <c r="W12" s="70"/>
      <c r="X12" s="70"/>
      <c r="Y12" s="70"/>
      <c r="Z12" s="399"/>
      <c r="AA12" s="399" t="s">
        <v>214</v>
      </c>
      <c r="AB12" s="399" t="s">
        <v>214</v>
      </c>
      <c r="AC12" s="399" t="s">
        <v>214</v>
      </c>
      <c r="AD12" s="399"/>
      <c r="AE12" s="731" t="s">
        <v>643</v>
      </c>
      <c r="AF12" s="399" t="s">
        <v>214</v>
      </c>
      <c r="AG12" s="399" t="s">
        <v>214</v>
      </c>
      <c r="AH12" s="399" t="s">
        <v>214</v>
      </c>
      <c r="AI12" s="399" t="s">
        <v>214</v>
      </c>
      <c r="AJ12" s="399" t="s">
        <v>214</v>
      </c>
      <c r="AK12" s="399"/>
      <c r="AL12" s="399"/>
      <c r="AM12" s="3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15.75">
      <c r="A13" s="1111" t="s">
        <v>406</v>
      </c>
      <c r="B13" s="1101" t="s">
        <v>55</v>
      </c>
      <c r="C13" s="819"/>
      <c r="D13" s="1125">
        <v>3</v>
      </c>
      <c r="E13" s="819"/>
      <c r="F13" s="1126"/>
      <c r="G13" s="1113">
        <v>3.5</v>
      </c>
      <c r="H13" s="171">
        <v>105</v>
      </c>
      <c r="I13" s="170">
        <v>60</v>
      </c>
      <c r="J13" s="1127">
        <v>30</v>
      </c>
      <c r="K13" s="1125"/>
      <c r="L13" s="1125">
        <v>30</v>
      </c>
      <c r="M13" s="170">
        <v>45</v>
      </c>
      <c r="N13" s="1102"/>
      <c r="O13" s="1102"/>
      <c r="P13" s="1102"/>
      <c r="Q13" s="1102">
        <v>4</v>
      </c>
      <c r="R13" s="1102"/>
      <c r="S13" s="70"/>
      <c r="T13" s="70"/>
      <c r="U13" s="70"/>
      <c r="V13" s="70"/>
      <c r="W13" s="70"/>
      <c r="X13" s="70"/>
      <c r="Y13" s="70"/>
      <c r="Z13" s="399"/>
      <c r="AA13" s="399" t="s">
        <v>214</v>
      </c>
      <c r="AB13" s="399" t="s">
        <v>214</v>
      </c>
      <c r="AC13" s="399" t="s">
        <v>214</v>
      </c>
      <c r="AD13" s="399"/>
      <c r="AE13" s="731" t="s">
        <v>643</v>
      </c>
      <c r="AF13" s="399" t="s">
        <v>214</v>
      </c>
      <c r="AG13" s="399" t="s">
        <v>214</v>
      </c>
      <c r="AH13" s="399" t="s">
        <v>214</v>
      </c>
      <c r="AI13" s="399" t="s">
        <v>214</v>
      </c>
      <c r="AJ13" s="399" t="s">
        <v>214</v>
      </c>
      <c r="AK13" s="399"/>
      <c r="AL13" s="399"/>
      <c r="AM13" s="399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15.75">
      <c r="A14" s="1111" t="s">
        <v>411</v>
      </c>
      <c r="B14" s="1101" t="s">
        <v>61</v>
      </c>
      <c r="C14" s="1125">
        <v>3</v>
      </c>
      <c r="D14" s="819"/>
      <c r="E14" s="819"/>
      <c r="F14" s="1126"/>
      <c r="G14" s="1113">
        <v>5</v>
      </c>
      <c r="H14" s="171">
        <v>150</v>
      </c>
      <c r="I14" s="170">
        <v>75</v>
      </c>
      <c r="J14" s="1127">
        <v>45</v>
      </c>
      <c r="K14" s="1125">
        <v>15</v>
      </c>
      <c r="L14" s="1125">
        <v>15</v>
      </c>
      <c r="M14" s="170">
        <v>75</v>
      </c>
      <c r="N14" s="1102"/>
      <c r="O14" s="1102"/>
      <c r="P14" s="1102"/>
      <c r="Q14" s="1102">
        <v>5</v>
      </c>
      <c r="R14" s="70"/>
      <c r="S14" s="70"/>
      <c r="T14" s="70"/>
      <c r="U14" s="70"/>
      <c r="V14" s="70"/>
      <c r="W14" s="70"/>
      <c r="X14" s="70"/>
      <c r="Y14" s="70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643</v>
      </c>
      <c r="AF14" s="399" t="s">
        <v>214</v>
      </c>
      <c r="AG14" s="399" t="s">
        <v>214</v>
      </c>
      <c r="AH14" s="399" t="s">
        <v>214</v>
      </c>
      <c r="AI14" s="399" t="s">
        <v>214</v>
      </c>
      <c r="AJ14" s="399" t="s">
        <v>214</v>
      </c>
      <c r="AK14" s="399"/>
      <c r="AL14" s="399"/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31.5">
      <c r="A15" s="1146" t="s">
        <v>178</v>
      </c>
      <c r="B15" s="1147" t="s">
        <v>644</v>
      </c>
      <c r="C15" s="694"/>
      <c r="D15" s="906">
        <v>3</v>
      </c>
      <c r="E15" s="906"/>
      <c r="F15" s="1148"/>
      <c r="G15" s="1149">
        <v>1</v>
      </c>
      <c r="H15" s="1149">
        <v>30</v>
      </c>
      <c r="I15" s="907">
        <v>14</v>
      </c>
      <c r="J15" s="907">
        <v>10</v>
      </c>
      <c r="K15" s="907"/>
      <c r="L15" s="907">
        <v>4</v>
      </c>
      <c r="M15" s="907">
        <v>16</v>
      </c>
      <c r="N15" s="694"/>
      <c r="O15" s="694"/>
      <c r="P15" s="694"/>
      <c r="Q15" s="907">
        <v>1</v>
      </c>
      <c r="R15" s="907"/>
      <c r="S15" s="907"/>
      <c r="T15" s="1150"/>
      <c r="U15" s="907"/>
      <c r="V15" s="907"/>
      <c r="W15" s="694"/>
      <c r="X15" s="732"/>
      <c r="Y15" s="732"/>
      <c r="Z15" s="732"/>
      <c r="AA15" s="399" t="s">
        <v>214</v>
      </c>
      <c r="AB15" s="399" t="s">
        <v>214</v>
      </c>
      <c r="AC15" s="399" t="s">
        <v>214</v>
      </c>
      <c r="AD15" s="399"/>
      <c r="AE15" s="731" t="s">
        <v>643</v>
      </c>
      <c r="AF15" s="399" t="s">
        <v>214</v>
      </c>
      <c r="AG15" s="399" t="s">
        <v>214</v>
      </c>
      <c r="AH15" s="399" t="s">
        <v>214</v>
      </c>
      <c r="AI15" s="399" t="s">
        <v>214</v>
      </c>
      <c r="AJ15" s="399" t="s">
        <v>214</v>
      </c>
      <c r="AK15" s="732"/>
      <c r="AL15" s="732"/>
      <c r="AM15" s="732"/>
      <c r="AN15" s="688"/>
      <c r="AO15" s="688"/>
      <c r="AP15" s="688"/>
      <c r="AQ15" s="688"/>
      <c r="AR15" s="688"/>
      <c r="AS15" s="688"/>
      <c r="AT15" s="688"/>
      <c r="AU15" s="688"/>
      <c r="AV15" s="688"/>
      <c r="AW15" s="688"/>
      <c r="AX15" s="688"/>
      <c r="AY15" s="688"/>
      <c r="AZ15" s="688"/>
      <c r="BA15" s="688"/>
      <c r="BB15" s="688"/>
      <c r="BC15" s="688"/>
      <c r="BD15" s="688"/>
      <c r="BE15" s="688"/>
      <c r="BF15" s="688"/>
      <c r="BG15" s="688"/>
      <c r="BH15" s="688"/>
      <c r="BI15" s="688"/>
      <c r="BJ15" s="688"/>
      <c r="BK15" s="688"/>
      <c r="BL15" s="688"/>
      <c r="BM15" s="688"/>
      <c r="BN15" s="688"/>
      <c r="BO15" s="688"/>
      <c r="BP15" s="688"/>
      <c r="BQ15" s="688"/>
      <c r="BR15" s="688"/>
      <c r="BS15" s="688"/>
      <c r="BT15" s="688"/>
      <c r="BU15" s="688"/>
      <c r="BV15" s="688"/>
      <c r="BW15" s="688"/>
      <c r="BX15" s="688"/>
      <c r="BY15" s="688"/>
      <c r="BZ15" s="688"/>
      <c r="CA15" s="688"/>
      <c r="CB15" s="688"/>
      <c r="CC15" s="688"/>
      <c r="CD15" s="688"/>
      <c r="CE15" s="688"/>
      <c r="CF15" s="688"/>
      <c r="CG15" s="688"/>
      <c r="CH15" s="688"/>
      <c r="CI15" s="688"/>
      <c r="CJ15" s="688"/>
      <c r="CK15" s="688"/>
      <c r="CL15" s="688"/>
      <c r="CM15" s="688"/>
      <c r="CN15" s="688"/>
      <c r="CO15" s="688"/>
      <c r="CP15" s="688"/>
      <c r="CQ15" s="688"/>
      <c r="CR15" s="688"/>
      <c r="CS15" s="688"/>
      <c r="CT15" s="688"/>
      <c r="CU15" s="688"/>
      <c r="CV15" s="688"/>
      <c r="CW15" s="688"/>
      <c r="CX15" s="688"/>
      <c r="CY15" s="688"/>
      <c r="CZ15" s="688"/>
      <c r="DA15" s="688"/>
      <c r="DB15" s="688"/>
      <c r="DC15" s="688"/>
      <c r="DD15" s="688"/>
      <c r="DE15" s="688"/>
      <c r="DF15" s="688"/>
      <c r="DG15" s="688"/>
      <c r="DH15" s="688"/>
      <c r="DI15" s="688"/>
      <c r="DJ15" s="688"/>
      <c r="DK15" s="688"/>
      <c r="DL15" s="688"/>
      <c r="DM15" s="688"/>
      <c r="DN15" s="688"/>
      <c r="DO15" s="688"/>
      <c r="DP15" s="688"/>
      <c r="DQ15" s="688"/>
      <c r="DR15" s="688"/>
      <c r="DS15" s="688"/>
      <c r="DT15" s="688"/>
      <c r="DU15" s="688"/>
      <c r="DV15" s="688"/>
      <c r="DW15" s="688"/>
      <c r="DX15" s="688"/>
      <c r="DY15" s="688"/>
      <c r="DZ15" s="688"/>
      <c r="EA15" s="688"/>
      <c r="EB15" s="688"/>
      <c r="EC15" s="688"/>
      <c r="ED15" s="688"/>
      <c r="EE15" s="688"/>
      <c r="EF15" s="688"/>
      <c r="EG15" s="688"/>
      <c r="EH15" s="688"/>
      <c r="EI15" s="688"/>
      <c r="EJ15" s="688"/>
      <c r="EK15" s="688"/>
      <c r="EL15" s="688"/>
      <c r="EM15" s="688"/>
      <c r="EN15" s="688"/>
      <c r="EO15" s="688"/>
      <c r="EP15" s="688"/>
      <c r="EQ15" s="688"/>
      <c r="ER15" s="688"/>
      <c r="ES15" s="688"/>
      <c r="ET15" s="688"/>
      <c r="EU15" s="688"/>
      <c r="EV15" s="688"/>
      <c r="EW15" s="688"/>
      <c r="EX15" s="688"/>
      <c r="EY15" s="688"/>
      <c r="EZ15" s="688"/>
      <c r="FA15" s="688"/>
      <c r="FB15" s="688"/>
      <c r="FC15" s="688"/>
      <c r="FD15" s="688"/>
      <c r="FE15" s="688"/>
      <c r="FF15" s="688"/>
      <c r="FG15" s="688"/>
      <c r="FH15" s="688"/>
      <c r="FI15" s="688"/>
      <c r="FJ15" s="688"/>
      <c r="FK15" s="688"/>
      <c r="FL15" s="688"/>
      <c r="FM15" s="688"/>
      <c r="FN15" s="688"/>
      <c r="FO15" s="688"/>
      <c r="FP15" s="688"/>
      <c r="FQ15" s="688"/>
      <c r="FR15" s="688"/>
      <c r="FS15" s="688"/>
      <c r="FT15" s="688"/>
      <c r="FU15" s="688"/>
      <c r="FV15" s="688"/>
      <c r="FW15" s="688"/>
      <c r="FX15" s="688"/>
      <c r="FY15" s="688"/>
      <c r="FZ15" s="688"/>
      <c r="GA15" s="688"/>
      <c r="GB15" s="688"/>
      <c r="GC15" s="688"/>
      <c r="GD15" s="688"/>
      <c r="GE15" s="688"/>
      <c r="GF15" s="688"/>
      <c r="GG15" s="688"/>
      <c r="GH15" s="688"/>
      <c r="GI15" s="688"/>
      <c r="GJ15" s="688"/>
      <c r="GK15" s="688"/>
      <c r="GL15" s="688"/>
      <c r="GM15" s="688"/>
      <c r="GN15" s="688"/>
      <c r="GO15" s="688"/>
      <c r="GP15" s="688"/>
      <c r="GQ15" s="688"/>
      <c r="GR15" s="688"/>
      <c r="GS15" s="688"/>
      <c r="GT15" s="688"/>
      <c r="GU15" s="688"/>
      <c r="GV15" s="688"/>
      <c r="GW15" s="688"/>
      <c r="GX15" s="688"/>
      <c r="GY15" s="688"/>
      <c r="GZ15" s="688"/>
      <c r="HA15" s="688"/>
      <c r="HB15" s="688"/>
      <c r="HC15" s="688"/>
      <c r="HD15" s="688"/>
      <c r="HE15" s="688"/>
      <c r="HF15" s="688"/>
      <c r="HG15" s="688"/>
      <c r="HH15" s="688"/>
      <c r="HI15" s="688"/>
      <c r="HJ15" s="688"/>
      <c r="HK15" s="688"/>
      <c r="HL15" s="688"/>
      <c r="HM15" s="688"/>
      <c r="HN15" s="688"/>
      <c r="HO15" s="688"/>
      <c r="HP15" s="688"/>
      <c r="HQ15" s="688"/>
      <c r="HR15" s="688"/>
      <c r="HS15" s="688"/>
      <c r="HT15" s="688"/>
      <c r="HU15" s="688"/>
      <c r="HV15" s="688"/>
      <c r="HW15" s="688"/>
      <c r="HX15" s="688"/>
      <c r="HY15" s="688"/>
      <c r="HZ15" s="688"/>
      <c r="IA15" s="688"/>
      <c r="IB15" s="688"/>
      <c r="IC15" s="688"/>
      <c r="ID15" s="688"/>
      <c r="IE15" s="688"/>
      <c r="IF15" s="688"/>
      <c r="IG15" s="688"/>
      <c r="IH15" s="688"/>
      <c r="II15" s="688"/>
      <c r="IJ15" s="688"/>
      <c r="IK15" s="688"/>
      <c r="IL15" s="688"/>
      <c r="IM15" s="688"/>
      <c r="IN15" s="688"/>
      <c r="IO15" s="688"/>
      <c r="IP15" s="688"/>
      <c r="IQ15" s="688"/>
      <c r="IR15" s="688"/>
      <c r="IS15" s="688"/>
    </row>
    <row r="16" spans="1:253" ht="15.75">
      <c r="A16" s="2186" t="s">
        <v>622</v>
      </c>
      <c r="B16" s="1135" t="s">
        <v>56</v>
      </c>
      <c r="C16" s="1136"/>
      <c r="D16" s="435">
        <v>3</v>
      </c>
      <c r="E16" s="1136"/>
      <c r="F16" s="1137"/>
      <c r="G16" s="1094">
        <v>4</v>
      </c>
      <c r="H16" s="617">
        <v>120</v>
      </c>
      <c r="I16" s="433">
        <v>75</v>
      </c>
      <c r="J16" s="434">
        <v>30</v>
      </c>
      <c r="K16" s="435"/>
      <c r="L16" s="435">
        <v>45</v>
      </c>
      <c r="M16" s="433">
        <v>45</v>
      </c>
      <c r="N16" s="437"/>
      <c r="O16" s="437"/>
      <c r="P16" s="1138"/>
      <c r="Q16" s="1138">
        <v>5</v>
      </c>
      <c r="R16" s="1138"/>
      <c r="S16" s="1138"/>
      <c r="T16" s="1138"/>
      <c r="U16" s="437"/>
      <c r="V16" s="437"/>
      <c r="W16" s="437"/>
      <c r="X16" s="437"/>
      <c r="Y16" s="437"/>
      <c r="Z16" s="399"/>
      <c r="AA16" s="399" t="s">
        <v>214</v>
      </c>
      <c r="AB16" s="399" t="s">
        <v>214</v>
      </c>
      <c r="AC16" s="399" t="s">
        <v>214</v>
      </c>
      <c r="AD16" s="399"/>
      <c r="AE16" s="731" t="s">
        <v>643</v>
      </c>
      <c r="AF16" s="399" t="s">
        <v>214</v>
      </c>
      <c r="AG16" s="399" t="s">
        <v>214</v>
      </c>
      <c r="AH16" s="399" t="s">
        <v>214</v>
      </c>
      <c r="AI16" s="399" t="s">
        <v>214</v>
      </c>
      <c r="AJ16" s="399" t="s">
        <v>214</v>
      </c>
      <c r="AK16" s="399"/>
      <c r="AL16" s="399"/>
      <c r="AM16" s="399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30" ht="15.75">
      <c r="A17" s="1126"/>
      <c r="B17" s="740"/>
      <c r="C17" s="1132">
        <v>4</v>
      </c>
      <c r="D17" s="1133">
        <v>4</v>
      </c>
      <c r="E17" s="1133"/>
      <c r="F17" s="1132"/>
      <c r="G17" s="1132"/>
      <c r="H17" s="1132"/>
      <c r="I17" s="740"/>
      <c r="J17" s="740"/>
      <c r="K17" s="740"/>
      <c r="L17" s="740"/>
      <c r="M17" s="740"/>
      <c r="N17" s="740"/>
      <c r="O17" s="740"/>
      <c r="P17" s="740"/>
      <c r="Q17" s="740">
        <f>SUM(Q9:Q16)</f>
        <v>28</v>
      </c>
      <c r="R17" s="740"/>
      <c r="S17" s="740"/>
      <c r="T17" s="740"/>
      <c r="U17" s="740"/>
      <c r="V17" s="740"/>
      <c r="W17" s="740"/>
      <c r="X17" s="740"/>
      <c r="Y17" s="740"/>
      <c r="AD17" s="740"/>
    </row>
    <row r="18" spans="26:29" ht="15.75">
      <c r="Z18" s="1108"/>
      <c r="AA18" s="1108"/>
      <c r="AB18" s="1108"/>
      <c r="AC18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hidden="1" customWidth="1"/>
    <col min="8" max="8" width="10.375" style="15" hidden="1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hidden="1" customWidth="1"/>
    <col min="14" max="16" width="6.25390625" style="14" hidden="1" customWidth="1"/>
    <col min="17" max="17" width="7.625" style="14" hidden="1" customWidth="1"/>
    <col min="18" max="18" width="8.625" style="14" customWidth="1"/>
    <col min="19" max="21" width="6.25390625" style="14" hidden="1" customWidth="1"/>
    <col min="22" max="22" width="7.625" style="14" hidden="1" customWidth="1"/>
    <col min="23" max="25" width="6.25390625" style="14" hidden="1" customWidth="1"/>
    <col min="26" max="29" width="9.125" style="740" hidden="1" customWidth="1"/>
    <col min="30" max="30" width="21.875" style="14" customWidth="1"/>
    <col min="31" max="31" width="9.125" style="14" customWidth="1"/>
    <col min="32" max="43" width="9.125" style="740" customWidth="1"/>
    <col min="44" max="16384" width="9.125" style="14" customWidth="1"/>
  </cols>
  <sheetData>
    <row r="1" spans="1:43" s="17" customFormat="1" ht="18.75">
      <c r="A1" s="2697" t="s">
        <v>657</v>
      </c>
      <c r="B1" s="2698"/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  <c r="R1" s="2698"/>
      <c r="S1" s="2698"/>
      <c r="T1" s="2698"/>
      <c r="U1" s="2698"/>
      <c r="V1" s="2698"/>
      <c r="W1" s="2698"/>
      <c r="X1" s="2698"/>
      <c r="Y1" s="2699"/>
      <c r="Z1" s="108"/>
      <c r="AA1" s="108"/>
      <c r="AB1" s="108"/>
      <c r="AC1" s="108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</row>
    <row r="2" spans="1:43" s="17" customFormat="1" ht="12.75" customHeight="1">
      <c r="A2" s="2828" t="s">
        <v>32</v>
      </c>
      <c r="B2" s="2829" t="s">
        <v>131</v>
      </c>
      <c r="C2" s="2830" t="s">
        <v>562</v>
      </c>
      <c r="D2" s="2830"/>
      <c r="E2" s="2830"/>
      <c r="F2" s="2830"/>
      <c r="G2" s="2831" t="s">
        <v>132</v>
      </c>
      <c r="H2" s="2829" t="s">
        <v>138</v>
      </c>
      <c r="I2" s="2829"/>
      <c r="J2" s="2829"/>
      <c r="K2" s="2829"/>
      <c r="L2" s="2829"/>
      <c r="M2" s="2829"/>
      <c r="N2" s="2832"/>
      <c r="O2" s="2832"/>
      <c r="P2" s="2832"/>
      <c r="Q2" s="2832"/>
      <c r="R2" s="2832"/>
      <c r="S2" s="2832"/>
      <c r="T2" s="2832"/>
      <c r="U2" s="2832"/>
      <c r="V2" s="2832"/>
      <c r="W2" s="2832"/>
      <c r="X2" s="2832"/>
      <c r="Y2" s="2832"/>
      <c r="Z2" s="399"/>
      <c r="AA2" s="399"/>
      <c r="AB2" s="399"/>
      <c r="AC2" s="399"/>
      <c r="AD2" s="2832" t="s">
        <v>642</v>
      </c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</row>
    <row r="3" spans="1:43" s="17" customFormat="1" ht="12.75" customHeight="1">
      <c r="A3" s="2828"/>
      <c r="B3" s="2829"/>
      <c r="C3" s="2830"/>
      <c r="D3" s="2830"/>
      <c r="E3" s="2830"/>
      <c r="F3" s="2830"/>
      <c r="G3" s="2831"/>
      <c r="H3" s="2831" t="s">
        <v>139</v>
      </c>
      <c r="I3" s="2832" t="s">
        <v>142</v>
      </c>
      <c r="J3" s="2832"/>
      <c r="K3" s="2832"/>
      <c r="L3" s="2832"/>
      <c r="M3" s="2831" t="s">
        <v>145</v>
      </c>
      <c r="N3" s="2832" t="s">
        <v>34</v>
      </c>
      <c r="O3" s="2832"/>
      <c r="P3" s="2832"/>
      <c r="Q3" s="2832" t="s">
        <v>35</v>
      </c>
      <c r="R3" s="2832"/>
      <c r="S3" s="2832"/>
      <c r="T3" s="2832" t="s">
        <v>36</v>
      </c>
      <c r="U3" s="2832"/>
      <c r="V3" s="2832"/>
      <c r="W3" s="2832" t="s">
        <v>37</v>
      </c>
      <c r="X3" s="2832"/>
      <c r="Y3" s="2832"/>
      <c r="Z3" s="399"/>
      <c r="AA3" s="399"/>
      <c r="AB3" s="399"/>
      <c r="AC3" s="399"/>
      <c r="AD3" s="2832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</row>
    <row r="4" spans="1:43" s="17" customFormat="1" ht="18.75" customHeight="1">
      <c r="A4" s="2828"/>
      <c r="B4" s="2829"/>
      <c r="C4" s="2831" t="s">
        <v>133</v>
      </c>
      <c r="D4" s="2831" t="s">
        <v>134</v>
      </c>
      <c r="E4" s="2829" t="s">
        <v>135</v>
      </c>
      <c r="F4" s="2829"/>
      <c r="G4" s="2831"/>
      <c r="H4" s="2831"/>
      <c r="I4" s="2831" t="s">
        <v>140</v>
      </c>
      <c r="J4" s="2829" t="s">
        <v>141</v>
      </c>
      <c r="K4" s="2829"/>
      <c r="L4" s="2829"/>
      <c r="M4" s="2831"/>
      <c r="N4" s="2832"/>
      <c r="O4" s="2832"/>
      <c r="P4" s="2832"/>
      <c r="Q4" s="2832"/>
      <c r="R4" s="2832"/>
      <c r="S4" s="2832"/>
      <c r="T4" s="2832"/>
      <c r="U4" s="2832"/>
      <c r="V4" s="2832"/>
      <c r="W4" s="2832"/>
      <c r="X4" s="2832"/>
      <c r="Y4" s="2832"/>
      <c r="Z4" s="399"/>
      <c r="AA4" s="399"/>
      <c r="AB4" s="399"/>
      <c r="AC4" s="399"/>
      <c r="AD4" s="2832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</row>
    <row r="5" spans="1:43" s="17" customFormat="1" ht="16.5" customHeight="1">
      <c r="A5" s="2828"/>
      <c r="B5" s="2829"/>
      <c r="C5" s="2831"/>
      <c r="D5" s="2831"/>
      <c r="E5" s="2833" t="s">
        <v>136</v>
      </c>
      <c r="F5" s="2831" t="s">
        <v>137</v>
      </c>
      <c r="G5" s="2831"/>
      <c r="H5" s="2831"/>
      <c r="I5" s="2831"/>
      <c r="J5" s="2831" t="s">
        <v>33</v>
      </c>
      <c r="K5" s="2831" t="s">
        <v>143</v>
      </c>
      <c r="L5" s="2831" t="s">
        <v>144</v>
      </c>
      <c r="M5" s="2831"/>
      <c r="N5" s="1107">
        <v>1</v>
      </c>
      <c r="O5" s="1107" t="s">
        <v>564</v>
      </c>
      <c r="P5" s="1107" t="s">
        <v>563</v>
      </c>
      <c r="Q5" s="1107">
        <v>3</v>
      </c>
      <c r="R5" s="1107" t="s">
        <v>565</v>
      </c>
      <c r="S5" s="1107" t="s">
        <v>566</v>
      </c>
      <c r="T5" s="1107">
        <v>5</v>
      </c>
      <c r="U5" s="1107" t="s">
        <v>567</v>
      </c>
      <c r="V5" s="1107" t="s">
        <v>568</v>
      </c>
      <c r="W5" s="1107">
        <v>7</v>
      </c>
      <c r="X5" s="1107" t="s">
        <v>569</v>
      </c>
      <c r="Y5" s="1107" t="s">
        <v>570</v>
      </c>
      <c r="Z5" s="399"/>
      <c r="AA5" s="399"/>
      <c r="AB5" s="399"/>
      <c r="AC5" s="399"/>
      <c r="AD5" s="2832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</row>
    <row r="6" spans="1:43" s="17" customFormat="1" ht="15.75">
      <c r="A6" s="2828"/>
      <c r="B6" s="2829"/>
      <c r="C6" s="2831"/>
      <c r="D6" s="2831"/>
      <c r="E6" s="2833"/>
      <c r="F6" s="2831"/>
      <c r="G6" s="2831"/>
      <c r="H6" s="2831"/>
      <c r="I6" s="2831"/>
      <c r="J6" s="2831"/>
      <c r="K6" s="2831"/>
      <c r="L6" s="2831"/>
      <c r="M6" s="2831"/>
      <c r="N6" s="2832"/>
      <c r="O6" s="2832"/>
      <c r="P6" s="2832"/>
      <c r="Q6" s="2832"/>
      <c r="R6" s="2832"/>
      <c r="S6" s="2832"/>
      <c r="T6" s="2832"/>
      <c r="U6" s="2832"/>
      <c r="V6" s="2832"/>
      <c r="W6" s="2832"/>
      <c r="X6" s="2832"/>
      <c r="Y6" s="2832"/>
      <c r="Z6" s="399"/>
      <c r="AA6" s="399"/>
      <c r="AB6" s="399"/>
      <c r="AC6" s="399"/>
      <c r="AD6" s="2832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</row>
    <row r="7" spans="1:43" s="17" customFormat="1" ht="30" customHeight="1">
      <c r="A7" s="2828"/>
      <c r="B7" s="2829"/>
      <c r="C7" s="2831"/>
      <c r="D7" s="2831"/>
      <c r="E7" s="2833"/>
      <c r="F7" s="2831"/>
      <c r="G7" s="2831"/>
      <c r="H7" s="2831"/>
      <c r="I7" s="2831"/>
      <c r="J7" s="2831"/>
      <c r="K7" s="2831"/>
      <c r="L7" s="2831"/>
      <c r="M7" s="2831"/>
      <c r="N7" s="679">
        <v>15</v>
      </c>
      <c r="O7" s="679">
        <v>9</v>
      </c>
      <c r="P7" s="679">
        <v>9</v>
      </c>
      <c r="Q7" s="679">
        <v>15</v>
      </c>
      <c r="R7" s="679"/>
      <c r="S7" s="679">
        <v>9</v>
      </c>
      <c r="T7" s="679">
        <v>15</v>
      </c>
      <c r="U7" s="679">
        <v>9</v>
      </c>
      <c r="V7" s="679">
        <v>9</v>
      </c>
      <c r="W7" s="679">
        <v>15</v>
      </c>
      <c r="X7" s="679">
        <v>9</v>
      </c>
      <c r="Y7" s="679">
        <v>8</v>
      </c>
      <c r="Z7" s="399"/>
      <c r="AA7" s="399"/>
      <c r="AB7" s="399"/>
      <c r="AC7" s="399"/>
      <c r="AD7" s="2832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</row>
    <row r="8" spans="1:253" ht="30">
      <c r="A8" s="1139" t="s">
        <v>320</v>
      </c>
      <c r="B8" s="1140" t="s">
        <v>321</v>
      </c>
      <c r="C8" s="694"/>
      <c r="D8" s="800" t="s">
        <v>571</v>
      </c>
      <c r="E8" s="800"/>
      <c r="F8" s="1141"/>
      <c r="G8" s="1142"/>
      <c r="H8" s="171"/>
      <c r="I8" s="694"/>
      <c r="J8" s="694"/>
      <c r="K8" s="694"/>
      <c r="L8" s="694"/>
      <c r="M8" s="694"/>
      <c r="N8" s="694"/>
      <c r="O8" s="694"/>
      <c r="P8" s="694"/>
      <c r="Q8" s="694" t="s">
        <v>322</v>
      </c>
      <c r="R8" s="694" t="s">
        <v>322</v>
      </c>
      <c r="S8" s="694" t="s">
        <v>322</v>
      </c>
      <c r="T8" s="694" t="s">
        <v>322</v>
      </c>
      <c r="U8" s="694" t="s">
        <v>322</v>
      </c>
      <c r="V8" s="694" t="s">
        <v>322</v>
      </c>
      <c r="W8" s="694" t="s">
        <v>322</v>
      </c>
      <c r="X8" s="694" t="s">
        <v>322</v>
      </c>
      <c r="Y8" s="694"/>
      <c r="Z8" s="399"/>
      <c r="AA8" s="399" t="s">
        <v>214</v>
      </c>
      <c r="AB8" s="399" t="s">
        <v>214</v>
      </c>
      <c r="AC8" s="399" t="s">
        <v>214</v>
      </c>
      <c r="AD8" s="399"/>
      <c r="AE8" s="731" t="s">
        <v>643</v>
      </c>
      <c r="AF8" s="399" t="s">
        <v>643</v>
      </c>
      <c r="AG8" s="399" t="s">
        <v>643</v>
      </c>
      <c r="AH8" s="399" t="s">
        <v>643</v>
      </c>
      <c r="AI8" s="399" t="s">
        <v>643</v>
      </c>
      <c r="AJ8" s="399" t="s">
        <v>643</v>
      </c>
      <c r="AK8" s="399"/>
      <c r="AL8" s="399"/>
      <c r="AM8" s="39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5.75">
      <c r="A9" s="1151"/>
      <c r="B9" s="1143"/>
      <c r="C9" s="617"/>
      <c r="D9" s="617"/>
      <c r="E9" s="617"/>
      <c r="F9" s="1152"/>
      <c r="G9" s="1095"/>
      <c r="H9" s="1097"/>
      <c r="I9" s="649"/>
      <c r="J9" s="649"/>
      <c r="K9" s="649"/>
      <c r="L9" s="649"/>
      <c r="M9" s="649"/>
      <c r="N9" s="1138"/>
      <c r="O9" s="1138"/>
      <c r="P9" s="1138"/>
      <c r="Q9" s="1138"/>
      <c r="R9" s="1138"/>
      <c r="S9" s="1138"/>
      <c r="T9" s="617"/>
      <c r="U9" s="617"/>
      <c r="V9" s="617"/>
      <c r="W9" s="617"/>
      <c r="X9" s="617"/>
      <c r="Y9" s="617"/>
      <c r="Z9" s="707"/>
      <c r="AA9" s="399"/>
      <c r="AB9" s="399"/>
      <c r="AC9" s="399"/>
      <c r="AD9" s="399"/>
      <c r="AE9" s="731"/>
      <c r="AF9" s="399"/>
      <c r="AG9" s="399"/>
      <c r="AH9" s="399"/>
      <c r="AI9" s="399"/>
      <c r="AJ9" s="399"/>
      <c r="AK9" s="707"/>
      <c r="AL9" s="707"/>
      <c r="AM9" s="707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6"/>
      <c r="BD9" s="756"/>
      <c r="BE9" s="756"/>
      <c r="BF9" s="756"/>
      <c r="BG9" s="756"/>
      <c r="BH9" s="756"/>
      <c r="BI9" s="756"/>
      <c r="BJ9" s="756"/>
      <c r="BK9" s="756"/>
      <c r="BL9" s="756"/>
      <c r="BM9" s="756"/>
      <c r="BN9" s="756"/>
      <c r="BO9" s="756"/>
      <c r="BP9" s="756"/>
      <c r="BQ9" s="756"/>
      <c r="BR9" s="756"/>
      <c r="BS9" s="756"/>
      <c r="BT9" s="756"/>
      <c r="BU9" s="756"/>
      <c r="BV9" s="756"/>
      <c r="BW9" s="756"/>
      <c r="BX9" s="756"/>
      <c r="BY9" s="756"/>
      <c r="BZ9" s="756"/>
      <c r="CA9" s="756"/>
      <c r="CB9" s="756"/>
      <c r="CC9" s="756"/>
      <c r="CD9" s="756"/>
      <c r="CE9" s="756"/>
      <c r="CF9" s="756"/>
      <c r="CG9" s="756"/>
      <c r="CH9" s="756"/>
      <c r="CI9" s="756"/>
      <c r="CJ9" s="756"/>
      <c r="CK9" s="756"/>
      <c r="CL9" s="756"/>
      <c r="CM9" s="756"/>
      <c r="CN9" s="756"/>
      <c r="CO9" s="756"/>
      <c r="CP9" s="756"/>
      <c r="CQ9" s="756"/>
      <c r="CR9" s="756"/>
      <c r="CS9" s="756"/>
      <c r="CT9" s="756"/>
      <c r="CU9" s="756"/>
      <c r="CV9" s="756"/>
      <c r="CW9" s="756"/>
      <c r="CX9" s="756"/>
      <c r="CY9" s="756"/>
      <c r="CZ9" s="756"/>
      <c r="DA9" s="756"/>
      <c r="DB9" s="756"/>
      <c r="DC9" s="756"/>
      <c r="DD9" s="756"/>
      <c r="DE9" s="756"/>
      <c r="DF9" s="756"/>
      <c r="DG9" s="756"/>
      <c r="DH9" s="756"/>
      <c r="DI9" s="756"/>
      <c r="DJ9" s="756"/>
      <c r="DK9" s="756"/>
      <c r="DL9" s="756"/>
      <c r="DM9" s="756"/>
      <c r="DN9" s="756"/>
      <c r="DO9" s="756"/>
      <c r="DP9" s="756"/>
      <c r="DQ9" s="756"/>
      <c r="DR9" s="756"/>
      <c r="DS9" s="756"/>
      <c r="DT9" s="756"/>
      <c r="DU9" s="756"/>
      <c r="DV9" s="756"/>
      <c r="DW9" s="756"/>
      <c r="DX9" s="756"/>
      <c r="DY9" s="756"/>
      <c r="DZ9" s="756"/>
      <c r="EA9" s="756"/>
      <c r="EB9" s="756"/>
      <c r="EC9" s="756"/>
      <c r="ED9" s="756"/>
      <c r="EE9" s="756"/>
      <c r="EF9" s="756"/>
      <c r="EG9" s="756"/>
      <c r="EH9" s="756"/>
      <c r="EI9" s="756"/>
      <c r="EJ9" s="756"/>
      <c r="EK9" s="756"/>
      <c r="EL9" s="756"/>
      <c r="EM9" s="756"/>
      <c r="EN9" s="756"/>
      <c r="EO9" s="756"/>
      <c r="EP9" s="756"/>
      <c r="EQ9" s="756"/>
      <c r="ER9" s="756"/>
      <c r="ES9" s="756"/>
      <c r="ET9" s="756"/>
      <c r="EU9" s="756"/>
      <c r="EV9" s="756"/>
      <c r="EW9" s="756"/>
      <c r="EX9" s="756"/>
      <c r="EY9" s="756"/>
      <c r="EZ9" s="756"/>
      <c r="FA9" s="756"/>
      <c r="FB9" s="756"/>
      <c r="FC9" s="756"/>
      <c r="FD9" s="756"/>
      <c r="FE9" s="756"/>
      <c r="FF9" s="756"/>
      <c r="FG9" s="756"/>
      <c r="FH9" s="756"/>
      <c r="FI9" s="756"/>
      <c r="FJ9" s="756"/>
      <c r="FK9" s="756"/>
      <c r="FL9" s="756"/>
      <c r="FM9" s="756"/>
      <c r="FN9" s="756"/>
      <c r="FO9" s="756"/>
      <c r="FP9" s="756"/>
      <c r="FQ9" s="756"/>
      <c r="FR9" s="756"/>
      <c r="FS9" s="756"/>
      <c r="FT9" s="756"/>
      <c r="FU9" s="756"/>
      <c r="FV9" s="756"/>
      <c r="FW9" s="756"/>
      <c r="FX9" s="756"/>
      <c r="FY9" s="756"/>
      <c r="FZ9" s="756"/>
      <c r="GA9" s="756"/>
      <c r="GB9" s="756"/>
      <c r="GC9" s="756"/>
      <c r="GD9" s="756"/>
      <c r="GE9" s="756"/>
      <c r="GF9" s="756"/>
      <c r="GG9" s="756"/>
      <c r="GH9" s="756"/>
      <c r="GI9" s="756"/>
      <c r="GJ9" s="756"/>
      <c r="GK9" s="756"/>
      <c r="GL9" s="756"/>
      <c r="GM9" s="756"/>
      <c r="GN9" s="756"/>
      <c r="GO9" s="756"/>
      <c r="GP9" s="756"/>
      <c r="GQ9" s="756"/>
      <c r="GR9" s="756"/>
      <c r="GS9" s="756"/>
      <c r="GT9" s="756"/>
      <c r="GU9" s="756"/>
      <c r="GV9" s="756"/>
      <c r="GW9" s="756"/>
      <c r="GX9" s="756"/>
      <c r="GY9" s="756"/>
      <c r="GZ9" s="756"/>
      <c r="HA9" s="756"/>
      <c r="HB9" s="756"/>
      <c r="HC9" s="756"/>
      <c r="HD9" s="756"/>
      <c r="HE9" s="756"/>
      <c r="HF9" s="756"/>
      <c r="HG9" s="756"/>
      <c r="HH9" s="756"/>
      <c r="HI9" s="756"/>
      <c r="HJ9" s="756"/>
      <c r="HK9" s="756"/>
      <c r="HL9" s="756"/>
      <c r="HM9" s="756"/>
      <c r="HN9" s="756"/>
      <c r="HO9" s="756"/>
      <c r="HP9" s="756"/>
      <c r="HQ9" s="756"/>
      <c r="HR9" s="756"/>
      <c r="HS9" s="756"/>
      <c r="HT9" s="756"/>
      <c r="HU9" s="756"/>
      <c r="HV9" s="756"/>
      <c r="HW9" s="756"/>
      <c r="HX9" s="756"/>
      <c r="HY9" s="756"/>
      <c r="HZ9" s="756"/>
      <c r="IA9" s="756"/>
      <c r="IB9" s="756"/>
      <c r="IC9" s="756"/>
      <c r="ID9" s="756"/>
      <c r="IE9" s="756"/>
      <c r="IF9" s="756"/>
      <c r="IG9" s="756"/>
      <c r="IH9" s="756"/>
      <c r="II9" s="756"/>
      <c r="IJ9" s="756"/>
      <c r="IK9" s="756"/>
      <c r="IL9" s="756"/>
      <c r="IM9" s="756"/>
      <c r="IN9" s="756"/>
      <c r="IO9" s="756"/>
      <c r="IP9" s="756"/>
      <c r="IQ9" s="756"/>
      <c r="IR9" s="756"/>
      <c r="IS9" s="756"/>
    </row>
    <row r="10" spans="1:253" ht="15.75">
      <c r="A10" s="1110" t="s">
        <v>169</v>
      </c>
      <c r="B10" s="1111" t="s">
        <v>42</v>
      </c>
      <c r="C10" s="171"/>
      <c r="D10" s="1112"/>
      <c r="E10" s="1112"/>
      <c r="F10" s="1109"/>
      <c r="G10" s="1113">
        <v>1.5</v>
      </c>
      <c r="H10" s="171">
        <v>45</v>
      </c>
      <c r="I10" s="170">
        <v>30</v>
      </c>
      <c r="J10" s="171"/>
      <c r="K10" s="171"/>
      <c r="L10" s="171">
        <v>30</v>
      </c>
      <c r="M10" s="170">
        <v>15</v>
      </c>
      <c r="N10" s="70"/>
      <c r="O10" s="70"/>
      <c r="P10" s="70"/>
      <c r="Q10" s="70"/>
      <c r="R10" s="70">
        <v>4</v>
      </c>
      <c r="S10" s="70"/>
      <c r="T10" s="70"/>
      <c r="U10" s="70"/>
      <c r="V10" s="70"/>
      <c r="W10" s="70"/>
      <c r="X10" s="70"/>
      <c r="Y10" s="171"/>
      <c r="Z10" s="399"/>
      <c r="AA10" s="399" t="s">
        <v>214</v>
      </c>
      <c r="AB10" s="399" t="s">
        <v>214</v>
      </c>
      <c r="AC10" s="399" t="s">
        <v>214</v>
      </c>
      <c r="AD10" s="399"/>
      <c r="AE10" s="731" t="s">
        <v>214</v>
      </c>
      <c r="AF10" s="399" t="s">
        <v>643</v>
      </c>
      <c r="AG10" s="399" t="s">
        <v>214</v>
      </c>
      <c r="AH10" s="399" t="s">
        <v>214</v>
      </c>
      <c r="AI10" s="399" t="s">
        <v>214</v>
      </c>
      <c r="AJ10" s="399" t="s">
        <v>214</v>
      </c>
      <c r="AK10" s="399"/>
      <c r="AL10" s="399"/>
      <c r="AM10" s="39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15.75">
      <c r="A11" s="1111" t="s">
        <v>172</v>
      </c>
      <c r="B11" s="1153" t="s">
        <v>524</v>
      </c>
      <c r="C11" s="1154"/>
      <c r="D11" s="1126" t="s">
        <v>565</v>
      </c>
      <c r="E11" s="1126"/>
      <c r="F11" s="1126"/>
      <c r="G11" s="280">
        <v>2</v>
      </c>
      <c r="H11" s="1126">
        <v>60</v>
      </c>
      <c r="I11" s="1126">
        <v>30</v>
      </c>
      <c r="J11" s="1126">
        <v>20</v>
      </c>
      <c r="K11" s="1126"/>
      <c r="L11" s="1126">
        <v>10</v>
      </c>
      <c r="M11" s="1126">
        <v>30</v>
      </c>
      <c r="N11" s="1126"/>
      <c r="O11" s="1126"/>
      <c r="P11" s="1126"/>
      <c r="Q11" s="1126"/>
      <c r="R11" s="1126">
        <v>3</v>
      </c>
      <c r="S11" s="1126"/>
      <c r="T11" s="1126"/>
      <c r="U11" s="1126"/>
      <c r="V11" s="1126"/>
      <c r="W11" s="1126"/>
      <c r="X11" s="1126"/>
      <c r="Y11" s="1126"/>
      <c r="Z11" s="399"/>
      <c r="AA11" s="399" t="s">
        <v>214</v>
      </c>
      <c r="AB11" s="399" t="s">
        <v>214</v>
      </c>
      <c r="AC11" s="399" t="s">
        <v>214</v>
      </c>
      <c r="AD11" s="399"/>
      <c r="AE11" s="731" t="s">
        <v>214</v>
      </c>
      <c r="AF11" s="399" t="s">
        <v>643</v>
      </c>
      <c r="AG11" s="399" t="s">
        <v>214</v>
      </c>
      <c r="AH11" s="399" t="s">
        <v>214</v>
      </c>
      <c r="AI11" s="399" t="s">
        <v>214</v>
      </c>
      <c r="AJ11" s="399" t="s">
        <v>214</v>
      </c>
      <c r="AK11" s="399"/>
      <c r="AL11" s="399"/>
      <c r="AM11" s="399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5.75">
      <c r="A12" s="1111" t="s">
        <v>407</v>
      </c>
      <c r="B12" s="1101" t="s">
        <v>55</v>
      </c>
      <c r="C12" s="819"/>
      <c r="D12" s="819"/>
      <c r="E12" s="819"/>
      <c r="F12" s="1126"/>
      <c r="G12" s="1113">
        <v>2</v>
      </c>
      <c r="H12" s="171">
        <v>60</v>
      </c>
      <c r="I12" s="170">
        <v>36</v>
      </c>
      <c r="J12" s="1127">
        <v>18</v>
      </c>
      <c r="K12" s="1125"/>
      <c r="L12" s="1125">
        <v>18</v>
      </c>
      <c r="M12" s="170">
        <v>24</v>
      </c>
      <c r="N12" s="1102"/>
      <c r="O12" s="1102"/>
      <c r="P12" s="1102"/>
      <c r="Q12" s="1102"/>
      <c r="R12" s="1102">
        <v>4</v>
      </c>
      <c r="S12" s="70"/>
      <c r="T12" s="70"/>
      <c r="U12" s="70"/>
      <c r="V12" s="70"/>
      <c r="W12" s="70"/>
      <c r="X12" s="70"/>
      <c r="Y12" s="70"/>
      <c r="Z12" s="399"/>
      <c r="AA12" s="399" t="s">
        <v>214</v>
      </c>
      <c r="AB12" s="399" t="s">
        <v>214</v>
      </c>
      <c r="AC12" s="399" t="s">
        <v>214</v>
      </c>
      <c r="AD12" s="399"/>
      <c r="AE12" s="731" t="s">
        <v>214</v>
      </c>
      <c r="AF12" s="399" t="s">
        <v>643</v>
      </c>
      <c r="AG12" s="399" t="s">
        <v>214</v>
      </c>
      <c r="AH12" s="399" t="s">
        <v>214</v>
      </c>
      <c r="AI12" s="399" t="s">
        <v>214</v>
      </c>
      <c r="AJ12" s="399" t="s">
        <v>214</v>
      </c>
      <c r="AK12" s="399"/>
      <c r="AL12" s="399"/>
      <c r="AM12" s="3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15.75">
      <c r="A13" s="1146" t="s">
        <v>181</v>
      </c>
      <c r="B13" s="1155" t="s">
        <v>645</v>
      </c>
      <c r="C13" s="908"/>
      <c r="D13" s="706" t="s">
        <v>565</v>
      </c>
      <c r="E13" s="706"/>
      <c r="F13" s="908"/>
      <c r="G13" s="706">
        <v>1.5</v>
      </c>
      <c r="H13" s="706">
        <v>45</v>
      </c>
      <c r="I13" s="706">
        <v>16</v>
      </c>
      <c r="J13" s="706">
        <v>16</v>
      </c>
      <c r="K13" s="706"/>
      <c r="L13" s="706"/>
      <c r="M13" s="706">
        <v>29</v>
      </c>
      <c r="N13" s="908"/>
      <c r="O13" s="908"/>
      <c r="P13" s="908"/>
      <c r="Q13" s="706"/>
      <c r="R13" s="706">
        <v>2</v>
      </c>
      <c r="S13" s="706"/>
      <c r="T13" s="706"/>
      <c r="U13" s="706"/>
      <c r="V13" s="706"/>
      <c r="W13" s="694"/>
      <c r="X13" s="694"/>
      <c r="Y13" s="694"/>
      <c r="Z13" s="732"/>
      <c r="AA13" s="399" t="s">
        <v>214</v>
      </c>
      <c r="AB13" s="399" t="s">
        <v>214</v>
      </c>
      <c r="AC13" s="399" t="s">
        <v>214</v>
      </c>
      <c r="AD13" s="399"/>
      <c r="AE13" s="731" t="s">
        <v>214</v>
      </c>
      <c r="AF13" s="399" t="s">
        <v>643</v>
      </c>
      <c r="AG13" s="399" t="s">
        <v>214</v>
      </c>
      <c r="AH13" s="399" t="s">
        <v>214</v>
      </c>
      <c r="AI13" s="399" t="s">
        <v>214</v>
      </c>
      <c r="AJ13" s="399" t="s">
        <v>214</v>
      </c>
      <c r="AK13" s="732"/>
      <c r="AL13" s="732"/>
      <c r="AM13" s="732"/>
      <c r="AN13" s="688"/>
      <c r="AO13" s="688"/>
      <c r="AP13" s="688"/>
      <c r="AQ13" s="688"/>
      <c r="AR13" s="688"/>
      <c r="AS13" s="688"/>
      <c r="AT13" s="688"/>
      <c r="AU13" s="688"/>
      <c r="AV13" s="688"/>
      <c r="AW13" s="688"/>
      <c r="AX13" s="688"/>
      <c r="AY13" s="688"/>
      <c r="AZ13" s="688"/>
      <c r="BA13" s="688"/>
      <c r="BB13" s="688"/>
      <c r="BC13" s="688"/>
      <c r="BD13" s="688"/>
      <c r="BE13" s="688"/>
      <c r="BF13" s="688"/>
      <c r="BG13" s="688"/>
      <c r="BH13" s="688"/>
      <c r="BI13" s="688"/>
      <c r="BJ13" s="688"/>
      <c r="BK13" s="688"/>
      <c r="BL13" s="688"/>
      <c r="BM13" s="688"/>
      <c r="BN13" s="688"/>
      <c r="BO13" s="688"/>
      <c r="BP13" s="688"/>
      <c r="BQ13" s="688"/>
      <c r="BR13" s="688"/>
      <c r="BS13" s="688"/>
      <c r="BT13" s="688"/>
      <c r="BU13" s="688"/>
      <c r="BV13" s="688"/>
      <c r="BW13" s="688"/>
      <c r="BX13" s="688"/>
      <c r="BY13" s="688"/>
      <c r="BZ13" s="688"/>
      <c r="CA13" s="688"/>
      <c r="CB13" s="688"/>
      <c r="CC13" s="688"/>
      <c r="CD13" s="688"/>
      <c r="CE13" s="688"/>
      <c r="CF13" s="688"/>
      <c r="CG13" s="688"/>
      <c r="CH13" s="688"/>
      <c r="CI13" s="688"/>
      <c r="CJ13" s="688"/>
      <c r="CK13" s="688"/>
      <c r="CL13" s="688"/>
      <c r="CM13" s="688"/>
      <c r="CN13" s="688"/>
      <c r="CO13" s="688"/>
      <c r="CP13" s="688"/>
      <c r="CQ13" s="688"/>
      <c r="CR13" s="688"/>
      <c r="CS13" s="688"/>
      <c r="CT13" s="688"/>
      <c r="CU13" s="688"/>
      <c r="CV13" s="688"/>
      <c r="CW13" s="688"/>
      <c r="CX13" s="688"/>
      <c r="CY13" s="688"/>
      <c r="CZ13" s="688"/>
      <c r="DA13" s="688"/>
      <c r="DB13" s="688"/>
      <c r="DC13" s="688"/>
      <c r="DD13" s="688"/>
      <c r="DE13" s="688"/>
      <c r="DF13" s="688"/>
      <c r="DG13" s="688"/>
      <c r="DH13" s="688"/>
      <c r="DI13" s="688"/>
      <c r="DJ13" s="688"/>
      <c r="DK13" s="688"/>
      <c r="DL13" s="688"/>
      <c r="DM13" s="688"/>
      <c r="DN13" s="688"/>
      <c r="DO13" s="688"/>
      <c r="DP13" s="688"/>
      <c r="DQ13" s="688"/>
      <c r="DR13" s="688"/>
      <c r="DS13" s="688"/>
      <c r="DT13" s="688"/>
      <c r="DU13" s="688"/>
      <c r="DV13" s="688"/>
      <c r="DW13" s="688"/>
      <c r="DX13" s="688"/>
      <c r="DY13" s="688"/>
      <c r="DZ13" s="688"/>
      <c r="EA13" s="688"/>
      <c r="EB13" s="688"/>
      <c r="EC13" s="688"/>
      <c r="ED13" s="688"/>
      <c r="EE13" s="688"/>
      <c r="EF13" s="688"/>
      <c r="EG13" s="688"/>
      <c r="EH13" s="688"/>
      <c r="EI13" s="688"/>
      <c r="EJ13" s="688"/>
      <c r="EK13" s="688"/>
      <c r="EL13" s="688"/>
      <c r="EM13" s="688"/>
      <c r="EN13" s="688"/>
      <c r="EO13" s="688"/>
      <c r="EP13" s="688"/>
      <c r="EQ13" s="688"/>
      <c r="ER13" s="688"/>
      <c r="ES13" s="688"/>
      <c r="ET13" s="688"/>
      <c r="EU13" s="688"/>
      <c r="EV13" s="688"/>
      <c r="EW13" s="688"/>
      <c r="EX13" s="688"/>
      <c r="EY13" s="688"/>
      <c r="EZ13" s="688"/>
      <c r="FA13" s="688"/>
      <c r="FB13" s="688"/>
      <c r="FC13" s="688"/>
      <c r="FD13" s="688"/>
      <c r="FE13" s="688"/>
      <c r="FF13" s="688"/>
      <c r="FG13" s="688"/>
      <c r="FH13" s="688"/>
      <c r="FI13" s="688"/>
      <c r="FJ13" s="688"/>
      <c r="FK13" s="688"/>
      <c r="FL13" s="688"/>
      <c r="FM13" s="688"/>
      <c r="FN13" s="688"/>
      <c r="FO13" s="688"/>
      <c r="FP13" s="688"/>
      <c r="FQ13" s="688"/>
      <c r="FR13" s="688"/>
      <c r="FS13" s="688"/>
      <c r="FT13" s="688"/>
      <c r="FU13" s="688"/>
      <c r="FV13" s="688"/>
      <c r="FW13" s="688"/>
      <c r="FX13" s="688"/>
      <c r="FY13" s="688"/>
      <c r="FZ13" s="688"/>
      <c r="GA13" s="688"/>
      <c r="GB13" s="688"/>
      <c r="GC13" s="688"/>
      <c r="GD13" s="688"/>
      <c r="GE13" s="688"/>
      <c r="GF13" s="688"/>
      <c r="GG13" s="688"/>
      <c r="GH13" s="688"/>
      <c r="GI13" s="688"/>
      <c r="GJ13" s="688"/>
      <c r="GK13" s="688"/>
      <c r="GL13" s="688"/>
      <c r="GM13" s="688"/>
      <c r="GN13" s="688"/>
      <c r="GO13" s="688"/>
      <c r="GP13" s="688"/>
      <c r="GQ13" s="688"/>
      <c r="GR13" s="688"/>
      <c r="GS13" s="688"/>
      <c r="GT13" s="688"/>
      <c r="GU13" s="688"/>
      <c r="GV13" s="688"/>
      <c r="GW13" s="688"/>
      <c r="GX13" s="688"/>
      <c r="GY13" s="688"/>
      <c r="GZ13" s="688"/>
      <c r="HA13" s="688"/>
      <c r="HB13" s="688"/>
      <c r="HC13" s="688"/>
      <c r="HD13" s="688"/>
      <c r="HE13" s="688"/>
      <c r="HF13" s="688"/>
      <c r="HG13" s="688"/>
      <c r="HH13" s="688"/>
      <c r="HI13" s="688"/>
      <c r="HJ13" s="688"/>
      <c r="HK13" s="688"/>
      <c r="HL13" s="688"/>
      <c r="HM13" s="688"/>
      <c r="HN13" s="688"/>
      <c r="HO13" s="688"/>
      <c r="HP13" s="688"/>
      <c r="HQ13" s="688"/>
      <c r="HR13" s="688"/>
      <c r="HS13" s="688"/>
      <c r="HT13" s="688"/>
      <c r="HU13" s="688"/>
      <c r="HV13" s="688"/>
      <c r="HW13" s="688"/>
      <c r="HX13" s="688"/>
      <c r="HY13" s="688"/>
      <c r="HZ13" s="688"/>
      <c r="IA13" s="688"/>
      <c r="IB13" s="688"/>
      <c r="IC13" s="688"/>
      <c r="ID13" s="688"/>
      <c r="IE13" s="688"/>
      <c r="IF13" s="688"/>
      <c r="IG13" s="688"/>
      <c r="IH13" s="688"/>
      <c r="II13" s="688"/>
      <c r="IJ13" s="688"/>
      <c r="IK13" s="688"/>
      <c r="IL13" s="688"/>
      <c r="IM13" s="688"/>
      <c r="IN13" s="688"/>
      <c r="IO13" s="688"/>
      <c r="IP13" s="688"/>
      <c r="IQ13" s="688"/>
      <c r="IR13" s="688"/>
      <c r="IS13" s="688"/>
    </row>
    <row r="14" spans="1:253" ht="15.75">
      <c r="A14" s="2186" t="s">
        <v>623</v>
      </c>
      <c r="B14" s="1135" t="s">
        <v>56</v>
      </c>
      <c r="C14" s="435" t="s">
        <v>565</v>
      </c>
      <c r="D14" s="1136"/>
      <c r="E14" s="1136"/>
      <c r="F14" s="1137"/>
      <c r="G14" s="1094">
        <v>2.5</v>
      </c>
      <c r="H14" s="617">
        <v>75</v>
      </c>
      <c r="I14" s="433">
        <v>45</v>
      </c>
      <c r="J14" s="434">
        <v>18</v>
      </c>
      <c r="K14" s="435"/>
      <c r="L14" s="435">
        <v>27</v>
      </c>
      <c r="M14" s="433">
        <v>30</v>
      </c>
      <c r="N14" s="437"/>
      <c r="O14" s="437"/>
      <c r="P14" s="1138"/>
      <c r="Q14" s="1138"/>
      <c r="R14" s="1138">
        <v>5</v>
      </c>
      <c r="S14" s="1138"/>
      <c r="T14" s="1138"/>
      <c r="U14" s="437"/>
      <c r="V14" s="437"/>
      <c r="W14" s="437"/>
      <c r="X14" s="437"/>
      <c r="Y14" s="437"/>
      <c r="Z14" s="399"/>
      <c r="AA14" s="399" t="s">
        <v>214</v>
      </c>
      <c r="AB14" s="399" t="s">
        <v>214</v>
      </c>
      <c r="AC14" s="399" t="s">
        <v>214</v>
      </c>
      <c r="AD14" s="399"/>
      <c r="AE14" s="731" t="s">
        <v>214</v>
      </c>
      <c r="AF14" s="399" t="s">
        <v>643</v>
      </c>
      <c r="AG14" s="399" t="s">
        <v>214</v>
      </c>
      <c r="AH14" s="399" t="s">
        <v>214</v>
      </c>
      <c r="AI14" s="399" t="s">
        <v>214</v>
      </c>
      <c r="AJ14" s="399" t="s">
        <v>214</v>
      </c>
      <c r="AK14" s="399"/>
      <c r="AL14" s="399"/>
      <c r="AM14" s="39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15.75">
      <c r="A15" s="2186" t="s">
        <v>393</v>
      </c>
      <c r="B15" s="1135" t="s">
        <v>57</v>
      </c>
      <c r="C15" s="435"/>
      <c r="D15" s="1136"/>
      <c r="E15" s="1136"/>
      <c r="F15" s="1137"/>
      <c r="G15" s="1094">
        <v>2.5</v>
      </c>
      <c r="H15" s="617">
        <v>75</v>
      </c>
      <c r="I15" s="433">
        <v>45</v>
      </c>
      <c r="J15" s="434">
        <v>27</v>
      </c>
      <c r="K15" s="435"/>
      <c r="L15" s="435">
        <v>18</v>
      </c>
      <c r="M15" s="433">
        <v>30</v>
      </c>
      <c r="N15" s="437"/>
      <c r="O15" s="437"/>
      <c r="P15" s="1138"/>
      <c r="Q15" s="1138"/>
      <c r="R15" s="1138">
        <v>5</v>
      </c>
      <c r="S15" s="1138"/>
      <c r="T15" s="1138"/>
      <c r="U15" s="437"/>
      <c r="V15" s="437"/>
      <c r="W15" s="437"/>
      <c r="X15" s="437"/>
      <c r="Y15" s="437"/>
      <c r="Z15" s="399"/>
      <c r="AA15" s="399" t="s">
        <v>214</v>
      </c>
      <c r="AB15" s="399" t="s">
        <v>214</v>
      </c>
      <c r="AC15" s="399" t="s">
        <v>214</v>
      </c>
      <c r="AD15" s="399"/>
      <c r="AE15" s="731" t="s">
        <v>214</v>
      </c>
      <c r="AF15" s="399" t="s">
        <v>643</v>
      </c>
      <c r="AG15" s="399" t="s">
        <v>214</v>
      </c>
      <c r="AH15" s="399" t="s">
        <v>214</v>
      </c>
      <c r="AI15" s="399" t="s">
        <v>214</v>
      </c>
      <c r="AJ15" s="399" t="s">
        <v>214</v>
      </c>
      <c r="AK15" s="399"/>
      <c r="AL15" s="399"/>
      <c r="AM15" s="3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15.75">
      <c r="A16" s="2186" t="s">
        <v>392</v>
      </c>
      <c r="B16" s="1135" t="s">
        <v>522</v>
      </c>
      <c r="C16" s="435" t="s">
        <v>565</v>
      </c>
      <c r="D16" s="1136"/>
      <c r="E16" s="1136"/>
      <c r="F16" s="1137"/>
      <c r="G16" s="1095">
        <v>3</v>
      </c>
      <c r="H16" s="1097">
        <v>90</v>
      </c>
      <c r="I16" s="649">
        <v>45</v>
      </c>
      <c r="J16" s="1096">
        <v>27</v>
      </c>
      <c r="K16" s="1156">
        <v>18</v>
      </c>
      <c r="L16" s="1156"/>
      <c r="M16" s="649">
        <v>45</v>
      </c>
      <c r="N16" s="437"/>
      <c r="O16" s="437"/>
      <c r="P16" s="437"/>
      <c r="Q16" s="437"/>
      <c r="R16" s="1138">
        <v>5</v>
      </c>
      <c r="S16" s="1138"/>
      <c r="T16" s="1138"/>
      <c r="U16" s="1138"/>
      <c r="V16" s="1138"/>
      <c r="W16" s="437"/>
      <c r="X16" s="437"/>
      <c r="Y16" s="437"/>
      <c r="Z16" s="707"/>
      <c r="AA16" s="399" t="s">
        <v>214</v>
      </c>
      <c r="AB16" s="399" t="s">
        <v>214</v>
      </c>
      <c r="AC16" s="399" t="s">
        <v>214</v>
      </c>
      <c r="AD16" s="399"/>
      <c r="AE16" s="731" t="s">
        <v>214</v>
      </c>
      <c r="AF16" s="399" t="s">
        <v>643</v>
      </c>
      <c r="AG16" s="399" t="s">
        <v>214</v>
      </c>
      <c r="AH16" s="399" t="s">
        <v>214</v>
      </c>
      <c r="AI16" s="399" t="s">
        <v>214</v>
      </c>
      <c r="AJ16" s="399" t="s">
        <v>214</v>
      </c>
      <c r="AK16" s="707"/>
      <c r="AL16" s="707"/>
      <c r="AM16" s="707"/>
      <c r="AN16" s="756"/>
      <c r="AO16" s="756"/>
      <c r="AP16" s="756"/>
      <c r="AQ16" s="756"/>
      <c r="AR16" s="756"/>
      <c r="AS16" s="756"/>
      <c r="AT16" s="756"/>
      <c r="AU16" s="756"/>
      <c r="AV16" s="756"/>
      <c r="AW16" s="756"/>
      <c r="AX16" s="756"/>
      <c r="AY16" s="756"/>
      <c r="AZ16" s="756"/>
      <c r="BA16" s="756"/>
      <c r="BB16" s="756"/>
      <c r="BC16" s="756"/>
      <c r="BD16" s="756"/>
      <c r="BE16" s="756"/>
      <c r="BF16" s="756"/>
      <c r="BG16" s="756"/>
      <c r="BH16" s="756"/>
      <c r="BI16" s="756"/>
      <c r="BJ16" s="756"/>
      <c r="BK16" s="756"/>
      <c r="BL16" s="756"/>
      <c r="BM16" s="756"/>
      <c r="BN16" s="756"/>
      <c r="BO16" s="756"/>
      <c r="BP16" s="756"/>
      <c r="BQ16" s="756"/>
      <c r="BR16" s="756"/>
      <c r="BS16" s="756"/>
      <c r="BT16" s="756"/>
      <c r="BU16" s="756"/>
      <c r="BV16" s="756"/>
      <c r="BW16" s="756"/>
      <c r="BX16" s="756"/>
      <c r="BY16" s="756"/>
      <c r="BZ16" s="756"/>
      <c r="CA16" s="756"/>
      <c r="CB16" s="756"/>
      <c r="CC16" s="756"/>
      <c r="CD16" s="756"/>
      <c r="CE16" s="756"/>
      <c r="CF16" s="756"/>
      <c r="CG16" s="756"/>
      <c r="CH16" s="756"/>
      <c r="CI16" s="756"/>
      <c r="CJ16" s="756"/>
      <c r="CK16" s="756"/>
      <c r="CL16" s="756"/>
      <c r="CM16" s="756"/>
      <c r="CN16" s="756"/>
      <c r="CO16" s="756"/>
      <c r="CP16" s="756"/>
      <c r="CQ16" s="756"/>
      <c r="CR16" s="756"/>
      <c r="CS16" s="756"/>
      <c r="CT16" s="756"/>
      <c r="CU16" s="756"/>
      <c r="CV16" s="756"/>
      <c r="CW16" s="756"/>
      <c r="CX16" s="756"/>
      <c r="CY16" s="756"/>
      <c r="CZ16" s="756"/>
      <c r="DA16" s="756"/>
      <c r="DB16" s="756"/>
      <c r="DC16" s="756"/>
      <c r="DD16" s="756"/>
      <c r="DE16" s="756"/>
      <c r="DF16" s="756"/>
      <c r="DG16" s="756"/>
      <c r="DH16" s="756"/>
      <c r="DI16" s="756"/>
      <c r="DJ16" s="756"/>
      <c r="DK16" s="756"/>
      <c r="DL16" s="756"/>
      <c r="DM16" s="756"/>
      <c r="DN16" s="756"/>
      <c r="DO16" s="756"/>
      <c r="DP16" s="756"/>
      <c r="DQ16" s="756"/>
      <c r="DR16" s="756"/>
      <c r="DS16" s="756"/>
      <c r="DT16" s="756"/>
      <c r="DU16" s="756"/>
      <c r="DV16" s="756"/>
      <c r="DW16" s="756"/>
      <c r="DX16" s="756"/>
      <c r="DY16" s="756"/>
      <c r="DZ16" s="756"/>
      <c r="EA16" s="756"/>
      <c r="EB16" s="756"/>
      <c r="EC16" s="756"/>
      <c r="ED16" s="756"/>
      <c r="EE16" s="756"/>
      <c r="EF16" s="756"/>
      <c r="EG16" s="756"/>
      <c r="EH16" s="756"/>
      <c r="EI16" s="756"/>
      <c r="EJ16" s="756"/>
      <c r="EK16" s="756"/>
      <c r="EL16" s="756"/>
      <c r="EM16" s="756"/>
      <c r="EN16" s="756"/>
      <c r="EO16" s="756"/>
      <c r="EP16" s="756"/>
      <c r="EQ16" s="756"/>
      <c r="ER16" s="756"/>
      <c r="ES16" s="756"/>
      <c r="ET16" s="756"/>
      <c r="EU16" s="756"/>
      <c r="EV16" s="756"/>
      <c r="EW16" s="756"/>
      <c r="EX16" s="756"/>
      <c r="EY16" s="756"/>
      <c r="EZ16" s="756"/>
      <c r="FA16" s="756"/>
      <c r="FB16" s="756"/>
      <c r="FC16" s="756"/>
      <c r="FD16" s="756"/>
      <c r="FE16" s="756"/>
      <c r="FF16" s="756"/>
      <c r="FG16" s="756"/>
      <c r="FH16" s="756"/>
      <c r="FI16" s="756"/>
      <c r="FJ16" s="756"/>
      <c r="FK16" s="756"/>
      <c r="FL16" s="756"/>
      <c r="FM16" s="756"/>
      <c r="FN16" s="756"/>
      <c r="FO16" s="756"/>
      <c r="FP16" s="756"/>
      <c r="FQ16" s="756"/>
      <c r="FR16" s="756"/>
      <c r="FS16" s="756"/>
      <c r="FT16" s="756"/>
      <c r="FU16" s="756"/>
      <c r="FV16" s="756"/>
      <c r="FW16" s="756"/>
      <c r="FX16" s="756"/>
      <c r="FY16" s="756"/>
      <c r="FZ16" s="756"/>
      <c r="GA16" s="756"/>
      <c r="GB16" s="756"/>
      <c r="GC16" s="756"/>
      <c r="GD16" s="756"/>
      <c r="GE16" s="756"/>
      <c r="GF16" s="756"/>
      <c r="GG16" s="756"/>
      <c r="GH16" s="756"/>
      <c r="GI16" s="756"/>
      <c r="GJ16" s="756"/>
      <c r="GK16" s="756"/>
      <c r="GL16" s="756"/>
      <c r="GM16" s="756"/>
      <c r="GN16" s="756"/>
      <c r="GO16" s="756"/>
      <c r="GP16" s="756"/>
      <c r="GQ16" s="756"/>
      <c r="GR16" s="756"/>
      <c r="GS16" s="756"/>
      <c r="GT16" s="756"/>
      <c r="GU16" s="756"/>
      <c r="GV16" s="756"/>
      <c r="GW16" s="756"/>
      <c r="GX16" s="756"/>
      <c r="GY16" s="756"/>
      <c r="GZ16" s="756"/>
      <c r="HA16" s="756"/>
      <c r="HB16" s="756"/>
      <c r="HC16" s="756"/>
      <c r="HD16" s="756"/>
      <c r="HE16" s="756"/>
      <c r="HF16" s="756"/>
      <c r="HG16" s="756"/>
      <c r="HH16" s="756"/>
      <c r="HI16" s="756"/>
      <c r="HJ16" s="756"/>
      <c r="HK16" s="756"/>
      <c r="HL16" s="756"/>
      <c r="HM16" s="756"/>
      <c r="HN16" s="756"/>
      <c r="HO16" s="756"/>
      <c r="HP16" s="756"/>
      <c r="HQ16" s="756"/>
      <c r="HR16" s="756"/>
      <c r="HS16" s="756"/>
      <c r="HT16" s="756"/>
      <c r="HU16" s="756"/>
      <c r="HV16" s="756"/>
      <c r="HW16" s="756"/>
      <c r="HX16" s="756"/>
      <c r="HY16" s="756"/>
      <c r="HZ16" s="756"/>
      <c r="IA16" s="756"/>
      <c r="IB16" s="756"/>
      <c r="IC16" s="756"/>
      <c r="ID16" s="756"/>
      <c r="IE16" s="756"/>
      <c r="IF16" s="756"/>
      <c r="IG16" s="756"/>
      <c r="IH16" s="756"/>
      <c r="II16" s="756"/>
      <c r="IJ16" s="756"/>
      <c r="IK16" s="756"/>
      <c r="IL16" s="756"/>
      <c r="IM16" s="756"/>
      <c r="IN16" s="756"/>
      <c r="IO16" s="756"/>
      <c r="IP16" s="756"/>
      <c r="IQ16" s="756"/>
      <c r="IR16" s="756"/>
      <c r="IS16" s="756"/>
    </row>
    <row r="17" spans="1:30" ht="15.75">
      <c r="A17" s="1126"/>
      <c r="B17" s="740"/>
      <c r="C17" s="1132">
        <v>2</v>
      </c>
      <c r="D17" s="1133">
        <v>2</v>
      </c>
      <c r="E17" s="1133"/>
      <c r="F17" s="1132"/>
      <c r="G17" s="1132"/>
      <c r="H17" s="1132"/>
      <c r="I17" s="740"/>
      <c r="J17" s="740"/>
      <c r="K17" s="740"/>
      <c r="L17" s="740"/>
      <c r="M17" s="740"/>
      <c r="N17" s="740"/>
      <c r="O17" s="740"/>
      <c r="P17" s="740"/>
      <c r="Q17" s="740"/>
      <c r="R17" s="740">
        <f>SUM(R10:R16)</f>
        <v>28</v>
      </c>
      <c r="S17" s="740"/>
      <c r="T17" s="740"/>
      <c r="U17" s="740"/>
      <c r="V17" s="740"/>
      <c r="W17" s="740"/>
      <c r="X17" s="740"/>
      <c r="Y17" s="740"/>
      <c r="AD17" s="740"/>
    </row>
    <row r="18" spans="26:29" ht="15.75">
      <c r="Z18" s="1108"/>
      <c r="AA18" s="1108"/>
      <c r="AB18" s="1108"/>
      <c r="AC18" s="1108"/>
    </row>
  </sheetData>
  <sheetProtection selectLockedCells="1" selectUnlockedCells="1"/>
  <mergeCells count="26">
    <mergeCell ref="AD2:AD7"/>
    <mergeCell ref="F5:F7"/>
    <mergeCell ref="J5:J7"/>
    <mergeCell ref="K5:K7"/>
    <mergeCell ref="L5:L7"/>
    <mergeCell ref="N6:Y6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Алена Латышева</cp:lastModifiedBy>
  <cp:lastPrinted>2018-07-02T11:33:49Z</cp:lastPrinted>
  <dcterms:created xsi:type="dcterms:W3CDTF">2011-02-06T10:49:14Z</dcterms:created>
  <dcterms:modified xsi:type="dcterms:W3CDTF">2018-07-10T05:13:12Z</dcterms:modified>
  <cp:category/>
  <cp:version/>
  <cp:contentType/>
  <cp:contentStatus/>
</cp:coreProperties>
</file>